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<sst xmlns="http://schemas.openxmlformats.org/spreadsheetml/2006/main" count="220" uniqueCount="187">
  <si>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</si>
  <si>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</si>
  <si>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</si>
  <si>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</si>
  <si>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</si>
  <si>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</si>
  <si>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</si>
  <si>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</si>
  <si>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</si>
  <si>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</si>
  <si>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</si>
  <si>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</si>
  <si>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</si>
  <si>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</si>
  <si>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</si>
  <si>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</si>
  <si>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</si>
  <si>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</si>
  <si>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</si>
  <si>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</si>
  <si>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</si>
  <si>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</si>
  <si>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</si>
  <si>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</si>
  <si>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</si>
  <si>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</si>
  <si>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</si>
  <si>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</si>
  <si>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</si>
  <si>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</si>
  <si>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</si>
  <si>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</si>
  <si>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</si>
  <si>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</si>
  <si>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</si>
  <si>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</si>
  <si>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</si>
  <si>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</si>
  <si>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</si>
  <si>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</si>
  <si>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</si>
  <si>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</si>
  <si>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2.3.</t>
  </si>
  <si>
    <t>Brošure i ostali tiskani materijali</t>
  </si>
  <si>
    <t>2.4.</t>
  </si>
  <si>
    <t>Suveniri i promo materijali</t>
  </si>
  <si>
    <t>2.5.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</si>
  <si>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</si>
  <si>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</si>
  <si>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</si>
  <si>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</si>
  <si>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</si>
  <si>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</si>
  <si>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</si>
  <si>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</si>
  <si>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</si>
  <si>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</si>
  <si>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</si>
  <si>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</si>
  <si>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</si>
  <si>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</si>
  <si>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</si>
  <si>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</si>
  <si>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</si>
  <si>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</si>
  <si>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</si>
  <si>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</si>
  <si>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</si>
  <si>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</si>
  <si>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1.2.</t>
  </si>
  <si>
    <t>Oglašavanje u promotivnim kampanjama javnog i privatnog sektora</t>
  </si>
  <si>
    <t>Poticanje i pomaganje razvoja turizma na područjima koja nisu turistički razvijena</t>
  </si>
  <si>
    <t>1a.</t>
  </si>
  <si>
    <t>Boravišna pristojba 65%</t>
  </si>
  <si>
    <t>1b.</t>
  </si>
  <si>
    <t>Boravišna pristojba od nautike</t>
  </si>
  <si>
    <t>Boravišna pristojba - dug</t>
  </si>
  <si>
    <t>*uređenje plaža</t>
  </si>
  <si>
    <t>*uređenje turističkog mjesta</t>
  </si>
  <si>
    <t>*uskršnji doručak na Gradskom trgu</t>
  </si>
  <si>
    <t>*festival čipke</t>
  </si>
  <si>
    <t>*Vela Gospa</t>
  </si>
  <si>
    <t>*Mala Gospa</t>
  </si>
  <si>
    <t>*ostale potpore</t>
  </si>
  <si>
    <t>Internet portal</t>
  </si>
  <si>
    <t>WEB stranice</t>
  </si>
  <si>
    <t>*biciklistička karta</t>
  </si>
  <si>
    <t>*plan plaža i spomenika</t>
  </si>
  <si>
    <t>*izrada kalendara</t>
  </si>
  <si>
    <t>*promidžbene vrećice</t>
  </si>
  <si>
    <t xml:space="preserve">*nastup KUD-a </t>
  </si>
  <si>
    <t>TURISTIČKA ZAJEDNICA GRADA PAGA - PAG</t>
  </si>
  <si>
    <t>*akcija čišćenja obale, podmorja i okoliša</t>
  </si>
  <si>
    <t>*windsurfing</t>
  </si>
  <si>
    <t>Skladište i logistika</t>
  </si>
  <si>
    <t>Boravišna pristojba tekuća godina</t>
  </si>
  <si>
    <t xml:space="preserve">*za programske aktivnosti </t>
  </si>
  <si>
    <t>*za funkcioniranje turističkog ureda</t>
  </si>
  <si>
    <t xml:space="preserve">*prospekt </t>
  </si>
  <si>
    <t>*plan Grada/mjesta</t>
  </si>
  <si>
    <t>*sajmovi u inozemstvu</t>
  </si>
  <si>
    <t>indeks   izvrš./ plan</t>
  </si>
  <si>
    <t>*nepredviđene manifestacije</t>
  </si>
  <si>
    <t>*gastro dani otoka Paga</t>
  </si>
  <si>
    <t>novogodišnji promidžbeni materijal</t>
  </si>
  <si>
    <t>ostali tiskani promidžbeni materijali</t>
  </si>
  <si>
    <t>*Lepoglava/festival čipke</t>
  </si>
  <si>
    <t>EKO Pag</t>
  </si>
  <si>
    <t xml:space="preserve">  - proračun Grada Paga</t>
  </si>
  <si>
    <t xml:space="preserve">  - proračun Županije</t>
  </si>
  <si>
    <t>*uređenje biciklističkih staza</t>
  </si>
  <si>
    <t>*ribarske fešte i brudetijada</t>
  </si>
  <si>
    <t>PRIJENOS VIŠKA U IDUĆU GODINU - POKRIVANJE MANJKA U IDUĆOJ GODINI (SVEUKUPNI PRIHODI UMANJENI ZA SVEUKUPNE RASHODE)NOVČANI TIJEK</t>
  </si>
  <si>
    <t>*promenadni ljetni koncerti i zabave</t>
  </si>
  <si>
    <t>*prezentacija paške nošnje tijekom sezone</t>
  </si>
  <si>
    <t>*PagArtFest</t>
  </si>
  <si>
    <t>Pointers Pag</t>
  </si>
  <si>
    <t>Poticanje i sudjelovanje u uređenju grada/mjesta/ (osim izgradnje komunalne infrastrukture)</t>
  </si>
  <si>
    <t>Opće oglašavanje (oglašavanje u tisku, TV oglašavanje…)</t>
  </si>
  <si>
    <t>- prihodi od prodaje robe i usluga</t>
  </si>
  <si>
    <t>- donacije za zimski paški karneval</t>
  </si>
  <si>
    <t>Ostali prihodi financiranja</t>
  </si>
  <si>
    <t>- prihodi od financijske imovine</t>
  </si>
  <si>
    <t>- ostali nespomenuti prihodi</t>
  </si>
  <si>
    <t xml:space="preserve">   *ostali prihodi</t>
  </si>
  <si>
    <t>*oglašavanje na reklamnom panou</t>
  </si>
  <si>
    <t>*udruženo oglaš.-marketinške usluge TZZŽ</t>
  </si>
  <si>
    <t>*županijski susret puhačkih orkestara</t>
  </si>
  <si>
    <t>*biciklistički maraton Natura</t>
  </si>
  <si>
    <t>*susret županijskih društava prijatelja Hajduka</t>
  </si>
  <si>
    <t>*susret bajkera MK Paška bura</t>
  </si>
  <si>
    <t xml:space="preserve">* bila noć </t>
  </si>
  <si>
    <t>*malonogometni turnir Vlašići</t>
  </si>
  <si>
    <t>*otočni sajam Vlašići</t>
  </si>
  <si>
    <r>
      <t xml:space="preserve">OSTALO </t>
    </r>
    <r>
      <rPr>
        <sz val="13"/>
        <rFont val="Calibri"/>
        <family val="2"/>
      </rPr>
      <t>(planovi razvoja turizma, strateški marketing planovi i ostalo)</t>
    </r>
  </si>
  <si>
    <t>*uređenje plan.pješačke staze sv.Vid</t>
  </si>
  <si>
    <t>*uspostava staza za nordijsko hodanje</t>
  </si>
  <si>
    <t>*ronilačke igre Šimuni</t>
  </si>
  <si>
    <t>*humanitarna utrka Run Croatia</t>
  </si>
  <si>
    <t>*stolnoteniski klub Pag</t>
  </si>
  <si>
    <t>*fotoklub Pag</t>
  </si>
  <si>
    <t>*udruženo oglaš.des. Zadar region</t>
  </si>
  <si>
    <r>
      <t xml:space="preserve">Info table </t>
    </r>
    <r>
      <rPr>
        <sz val="13"/>
        <rFont val="Calibri"/>
        <family val="2"/>
      </rPr>
      <t>-1116</t>
    </r>
  </si>
  <si>
    <r>
      <t xml:space="preserve">Smeđa signalizacija </t>
    </r>
    <r>
      <rPr>
        <sz val="13"/>
        <rFont val="Calibri"/>
        <family val="2"/>
      </rPr>
      <t>-11160</t>
    </r>
  </si>
  <si>
    <t>*karneval ljetni</t>
  </si>
  <si>
    <t>*ca,ča,što se kuhalo na mom otoku</t>
  </si>
  <si>
    <r>
      <t xml:space="preserve">2. </t>
    </r>
    <r>
      <rPr>
        <sz val="13"/>
        <rFont val="Calibri"/>
        <family val="2"/>
      </rPr>
      <t>1340</t>
    </r>
  </si>
  <si>
    <t>TROŠKOVI AMORTIZACIJE</t>
  </si>
  <si>
    <t xml:space="preserve">   *sufin.TZZŽ - 9.međunarodni festival čipke</t>
  </si>
  <si>
    <t xml:space="preserve">   *sufin.TZZŽ  </t>
  </si>
  <si>
    <t>*karneval zimski</t>
  </si>
  <si>
    <t>*sajmovi u zemlji - prezentacije</t>
  </si>
  <si>
    <t>Izvršenje I-IX 2019.</t>
  </si>
  <si>
    <t>*fortica festival</t>
  </si>
  <si>
    <t>*pag na meniu</t>
  </si>
  <si>
    <t>*festival nordijsko hodanje</t>
  </si>
  <si>
    <t>*međunarodna veslačka regata</t>
  </si>
  <si>
    <t>*maraton paška desetka</t>
  </si>
  <si>
    <t>*dani via dinarike</t>
  </si>
  <si>
    <t>*advent u Pagu</t>
  </si>
  <si>
    <t>*MTB pedalom po Pagu</t>
  </si>
  <si>
    <t>*blagdan sv. Nikola</t>
  </si>
  <si>
    <t xml:space="preserve">*benediktinski samostan </t>
  </si>
  <si>
    <t>*teniski klub Pag</t>
  </si>
  <si>
    <t>*božićni malonogometni turnir</t>
  </si>
  <si>
    <t>aplikacija Vision one</t>
  </si>
  <si>
    <t xml:space="preserve">*izrada promo videa </t>
  </si>
  <si>
    <t>*otočni prospekt</t>
  </si>
  <si>
    <t xml:space="preserve">*karta za nordijsko hodanje </t>
  </si>
  <si>
    <t>*dani Hrvatskog turizma</t>
  </si>
  <si>
    <t>Studijska putovanja - novinari</t>
  </si>
  <si>
    <r>
      <t xml:space="preserve">1. </t>
    </r>
    <r>
      <rPr>
        <sz val="13"/>
        <color indexed="8"/>
        <rFont val="Calibri"/>
        <family val="2"/>
      </rPr>
      <t>-1441</t>
    </r>
  </si>
  <si>
    <t>2.-1442</t>
  </si>
  <si>
    <t xml:space="preserve">Studijska putovanja </t>
  </si>
  <si>
    <t>PLAN 2020.</t>
  </si>
  <si>
    <t>Izvršenje I-IX 2020.</t>
  </si>
  <si>
    <t>indeks 2020/2019</t>
  </si>
  <si>
    <t>REBALANS 2020.</t>
  </si>
  <si>
    <t>indeks rebalans/ plan</t>
  </si>
  <si>
    <t>indeks 2020/2019.</t>
  </si>
  <si>
    <t>REBALANS      2020.</t>
  </si>
  <si>
    <t>indeks rebalans/  plan</t>
  </si>
  <si>
    <t>*ostale manifestacije</t>
  </si>
  <si>
    <t>*oglašavanje u medijima</t>
  </si>
  <si>
    <t>*suradnja s prijateljskim gradovima</t>
  </si>
  <si>
    <t>Edukacija (zaposleni, subjekti javnog i privat.sekt.)</t>
  </si>
  <si>
    <t xml:space="preserve"> FINANCIJSKI IZVJEŠTAJ I-IX 2020. i REBALANS FINANCIJSKOG PLANA 2020.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</si>
</sst>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d\.\ mmmm\ yyyy\."/>
  </numFmts>
  <fonts count="39">
    <font>
      <sz val="11"/>
      <color indexed="8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3" fontId="5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wrapText="1" indent="2"/>
    </xf>
    <xf numFmtId="0" fontId="1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wrapText="1" indent="1"/>
    </xf>
    <xf numFmtId="0" fontId="3" fillId="32" borderId="10" xfId="0" applyFont="1" applyFill="1" applyBorder="1" applyAlignment="1">
      <alignment horizontal="left" wrapText="1" indent="1"/>
    </xf>
    <xf numFmtId="2" fontId="5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3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3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3" fontId="5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 indent="2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6" fillId="0" borderId="0" xfId="0" applyFont="1" applyAlignment="1">
      <alignment/>
    </xf>
    <xf numFmtId="3" fontId="5" fillId="34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 indent="1"/>
    </xf>
    <xf numFmtId="2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3" fontId="5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 indent="1"/>
    </xf>
    <xf numFmtId="3" fontId="3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="110" zoomScaleNormal="110" zoomScalePageLayoutView="0" workbookViewId="0" topLeftCell="A19">
      <selection activeCell="Q19" sqref="Q19"/>
    </sheetView>
  </sheetViews>
  <sheetFormatPr defaultColWidth="9.140625" defaultRowHeight="15"/>
  <cols>
    <col min="1" max="1" width="9.8515625" style="34" bestFit="1" customWidth="1"/>
    <col min="2" max="2" width="53.00390625" style="34" bestFit="1" customWidth="1"/>
    <col min="3" max="3" width="12.7109375" style="34" bestFit="1" customWidth="1"/>
    <col min="4" max="4" width="17.28125" style="34" bestFit="1" customWidth="1"/>
    <col min="5" max="5" width="13.7109375" style="34" customWidth="1"/>
    <col min="6" max="6" width="17.28125" style="34" bestFit="1" customWidth="1"/>
    <col min="7" max="7" width="13.00390625" style="34" customWidth="1"/>
    <col min="8" max="8" width="17.8515625" style="34" bestFit="1" customWidth="1"/>
    <col min="9" max="9" width="12.140625" style="34" bestFit="1" customWidth="1"/>
    <col min="12" max="12" width="13.57421875" style="0" customWidth="1"/>
  </cols>
  <sheetData>
    <row r="1" spans="1:9" ht="17.25">
      <c r="A1" s="103" t="s">
        <v>91</v>
      </c>
      <c r="B1" s="104"/>
      <c r="C1" s="104"/>
      <c r="D1" s="1"/>
      <c r="E1" s="2"/>
      <c r="F1" s="1"/>
      <c r="G1" s="2"/>
      <c r="H1" s="3"/>
      <c r="I1" s="2"/>
    </row>
    <row r="2" spans="1:9" ht="17.25">
      <c r="A2" s="105" t="s">
        <v>186</v>
      </c>
      <c r="B2" s="106"/>
      <c r="C2" s="106"/>
      <c r="D2" s="106"/>
      <c r="E2" s="106"/>
      <c r="F2" s="106"/>
      <c r="G2" s="2"/>
      <c r="H2" s="3"/>
      <c r="I2" s="2"/>
    </row>
    <row r="3" spans="1:9" ht="51.75">
      <c r="A3" s="47" t="s">
        <v>0</v>
      </c>
      <c r="B3" s="47" t="s">
        <v>1</v>
      </c>
      <c r="C3" s="48" t="s">
        <v>174</v>
      </c>
      <c r="D3" s="48" t="s">
        <v>175</v>
      </c>
      <c r="E3" s="49" t="s">
        <v>101</v>
      </c>
      <c r="F3" s="48" t="s">
        <v>152</v>
      </c>
      <c r="G3" s="49" t="s">
        <v>176</v>
      </c>
      <c r="H3" s="71" t="s">
        <v>177</v>
      </c>
      <c r="I3" s="49" t="s">
        <v>178</v>
      </c>
    </row>
    <row r="4" spans="1:9" ht="17.25">
      <c r="A4" s="56" t="s">
        <v>2</v>
      </c>
      <c r="B4" s="57" t="s">
        <v>3</v>
      </c>
      <c r="C4" s="58">
        <f>SUM(C6+C8)</f>
        <v>3413000</v>
      </c>
      <c r="D4" s="58">
        <f>SUM(D5+D8)</f>
        <v>932154</v>
      </c>
      <c r="E4" s="59">
        <f>SUM(D4*100/C4)</f>
        <v>27.31186639320246</v>
      </c>
      <c r="F4" s="58">
        <f>SUM(F5+F8)</f>
        <v>2571271</v>
      </c>
      <c r="G4" s="59">
        <f aca="true" t="shared" si="0" ref="G4:G12">SUM(D4*100/F4)</f>
        <v>36.25265481545897</v>
      </c>
      <c r="H4" s="58">
        <f>SUM(H5+H8)</f>
        <v>1221000</v>
      </c>
      <c r="I4" s="59">
        <f aca="true" t="shared" si="1" ref="I4:I24">SUM(H4*100/C4)</f>
        <v>35.774978025197775</v>
      </c>
    </row>
    <row r="5" spans="1:9" ht="17.25">
      <c r="A5" s="64" t="s">
        <v>72</v>
      </c>
      <c r="B5" s="65" t="s">
        <v>73</v>
      </c>
      <c r="C5" s="66">
        <f>SUM(C6:C7)</f>
        <v>3153000</v>
      </c>
      <c r="D5" s="66">
        <f>SUM(D6:D7)</f>
        <v>906322</v>
      </c>
      <c r="E5" s="67">
        <f>SUM(D5*100/C5)</f>
        <v>28.744751030764352</v>
      </c>
      <c r="F5" s="66">
        <f>SUM(F6:F7)</f>
        <v>2535241</v>
      </c>
      <c r="G5" s="67">
        <f t="shared" si="0"/>
        <v>35.74894852205372</v>
      </c>
      <c r="H5" s="66">
        <f>SUM(H6:H7)</f>
        <v>1195000</v>
      </c>
      <c r="I5" s="67">
        <f t="shared" si="1"/>
        <v>37.900412305740566</v>
      </c>
    </row>
    <row r="6" spans="1:9" ht="17.25">
      <c r="A6" s="8" t="s">
        <v>24</v>
      </c>
      <c r="B6" s="9" t="s">
        <v>95</v>
      </c>
      <c r="C6" s="10">
        <v>3153000</v>
      </c>
      <c r="D6" s="10">
        <v>855457</v>
      </c>
      <c r="E6" s="11">
        <f>SUM(D6*100/C6)</f>
        <v>27.13152553124009</v>
      </c>
      <c r="F6" s="10">
        <v>2470083</v>
      </c>
      <c r="G6" s="11">
        <f t="shared" si="0"/>
        <v>34.632722868016984</v>
      </c>
      <c r="H6" s="10">
        <v>1135000</v>
      </c>
      <c r="I6" s="11">
        <f t="shared" si="1"/>
        <v>35.99746273390422</v>
      </c>
    </row>
    <row r="7" spans="1:9" ht="17.25">
      <c r="A7" s="8" t="s">
        <v>69</v>
      </c>
      <c r="B7" s="9" t="s">
        <v>76</v>
      </c>
      <c r="C7" s="10">
        <v>0</v>
      </c>
      <c r="D7" s="10">
        <v>50865</v>
      </c>
      <c r="E7" s="11">
        <v>0</v>
      </c>
      <c r="F7" s="10">
        <v>65158</v>
      </c>
      <c r="G7" s="11">
        <f t="shared" si="0"/>
        <v>78.06409036495903</v>
      </c>
      <c r="H7" s="10">
        <v>60000</v>
      </c>
      <c r="I7" s="11">
        <v>0</v>
      </c>
    </row>
    <row r="8" spans="1:9" ht="17.25">
      <c r="A8" s="64" t="s">
        <v>74</v>
      </c>
      <c r="B8" s="65" t="s">
        <v>75</v>
      </c>
      <c r="C8" s="66">
        <v>260000</v>
      </c>
      <c r="D8" s="66">
        <v>25832</v>
      </c>
      <c r="E8" s="67">
        <f>SUM(D8*100/C8)</f>
        <v>9.935384615384615</v>
      </c>
      <c r="F8" s="66">
        <v>36030</v>
      </c>
      <c r="G8" s="67">
        <f t="shared" si="0"/>
        <v>71.69580904801555</v>
      </c>
      <c r="H8" s="66">
        <v>26000</v>
      </c>
      <c r="I8" s="67">
        <f t="shared" si="1"/>
        <v>10</v>
      </c>
    </row>
    <row r="9" spans="1:9" ht="17.25">
      <c r="A9" s="56" t="s">
        <v>4</v>
      </c>
      <c r="B9" s="57" t="s">
        <v>5</v>
      </c>
      <c r="C9" s="58">
        <v>218000</v>
      </c>
      <c r="D9" s="58">
        <v>164228</v>
      </c>
      <c r="E9" s="59">
        <f>SUM(D9*100/C9)</f>
        <v>75.33394495412844</v>
      </c>
      <c r="F9" s="58">
        <v>164119</v>
      </c>
      <c r="G9" s="59">
        <f t="shared" si="0"/>
        <v>100.06641522310031</v>
      </c>
      <c r="H9" s="58">
        <v>195000</v>
      </c>
      <c r="I9" s="59">
        <f t="shared" si="1"/>
        <v>89.44954128440367</v>
      </c>
    </row>
    <row r="10" spans="1:9" ht="17.25">
      <c r="A10" s="56" t="s">
        <v>6</v>
      </c>
      <c r="B10" s="57" t="s">
        <v>7</v>
      </c>
      <c r="C10" s="58">
        <f>SUM(C11+C14)</f>
        <v>150000</v>
      </c>
      <c r="D10" s="58">
        <f>SUM(D11+D14)</f>
        <v>0</v>
      </c>
      <c r="E10" s="59">
        <f>SUM(D10*100/C10)</f>
        <v>0</v>
      </c>
      <c r="F10" s="58">
        <f>SUM(F11+F14)</f>
        <v>125000</v>
      </c>
      <c r="G10" s="59">
        <f t="shared" si="0"/>
        <v>0</v>
      </c>
      <c r="H10" s="58">
        <f>SUM(H11+H14)</f>
        <v>100000</v>
      </c>
      <c r="I10" s="59">
        <f t="shared" si="1"/>
        <v>66.66666666666667</v>
      </c>
    </row>
    <row r="11" spans="1:9" ht="17.25">
      <c r="A11" s="68" t="s">
        <v>8</v>
      </c>
      <c r="B11" s="70" t="s">
        <v>96</v>
      </c>
      <c r="C11" s="50">
        <f>SUM(C12)</f>
        <v>150000</v>
      </c>
      <c r="D11" s="50">
        <f>SUM(D12:D13)</f>
        <v>0</v>
      </c>
      <c r="E11" s="51">
        <f>SUM(D11*100/C11)</f>
        <v>0</v>
      </c>
      <c r="F11" s="50">
        <f>SUM(F12:F13)</f>
        <v>125000</v>
      </c>
      <c r="G11" s="59">
        <f t="shared" si="0"/>
        <v>0</v>
      </c>
      <c r="H11" s="50">
        <f>SUM(H12:H13)</f>
        <v>100000</v>
      </c>
      <c r="I11" s="51">
        <f t="shared" si="1"/>
        <v>66.66666666666667</v>
      </c>
    </row>
    <row r="12" spans="1:9" ht="17.25">
      <c r="A12" s="12"/>
      <c r="B12" s="13" t="s">
        <v>108</v>
      </c>
      <c r="C12" s="10">
        <v>150000</v>
      </c>
      <c r="D12" s="10">
        <v>0</v>
      </c>
      <c r="E12" s="11">
        <f>SUM(D12*100/C12)</f>
        <v>0</v>
      </c>
      <c r="F12" s="10">
        <v>125000</v>
      </c>
      <c r="G12" s="99">
        <f t="shared" si="0"/>
        <v>0</v>
      </c>
      <c r="H12" s="10">
        <v>100000</v>
      </c>
      <c r="I12" s="11">
        <f t="shared" si="1"/>
        <v>66.66666666666667</v>
      </c>
    </row>
    <row r="13" spans="1:9" ht="17.25">
      <c r="A13" s="12"/>
      <c r="B13" s="13" t="s">
        <v>109</v>
      </c>
      <c r="C13" s="10">
        <v>0</v>
      </c>
      <c r="D13" s="10">
        <v>0</v>
      </c>
      <c r="E13" s="11">
        <v>0</v>
      </c>
      <c r="F13" s="10">
        <v>0</v>
      </c>
      <c r="G13" s="99">
        <v>0</v>
      </c>
      <c r="H13" s="10">
        <v>0</v>
      </c>
      <c r="I13" s="11">
        <v>0</v>
      </c>
    </row>
    <row r="14" spans="1:12" ht="17.25">
      <c r="A14" s="68" t="s">
        <v>9</v>
      </c>
      <c r="B14" s="70" t="s">
        <v>97</v>
      </c>
      <c r="C14" s="50">
        <v>0</v>
      </c>
      <c r="D14" s="50">
        <v>0</v>
      </c>
      <c r="E14" s="51">
        <v>0</v>
      </c>
      <c r="F14" s="50">
        <v>0</v>
      </c>
      <c r="G14" s="67">
        <v>0</v>
      </c>
      <c r="H14" s="50">
        <v>0</v>
      </c>
      <c r="I14" s="51">
        <v>0</v>
      </c>
      <c r="L14" s="101"/>
    </row>
    <row r="15" spans="1:12" ht="17.25">
      <c r="A15" s="56" t="s">
        <v>10</v>
      </c>
      <c r="B15" s="57" t="s">
        <v>11</v>
      </c>
      <c r="C15" s="58">
        <f>SUM(C16:C16)</f>
        <v>0</v>
      </c>
      <c r="D15" s="58">
        <f>SUM(D16:D16)</f>
        <v>0</v>
      </c>
      <c r="E15" s="59">
        <v>0</v>
      </c>
      <c r="F15" s="58">
        <f>SUM(F16:F16)</f>
        <v>0</v>
      </c>
      <c r="G15" s="59">
        <v>0</v>
      </c>
      <c r="H15" s="58">
        <f>SUM(H16:H16)</f>
        <v>0</v>
      </c>
      <c r="I15" s="59">
        <v>0</v>
      </c>
      <c r="L15" s="101"/>
    </row>
    <row r="16" spans="1:12" ht="17.25">
      <c r="A16" s="14"/>
      <c r="B16" s="15" t="s">
        <v>120</v>
      </c>
      <c r="C16" s="10">
        <v>0</v>
      </c>
      <c r="D16" s="10">
        <v>0</v>
      </c>
      <c r="E16" s="11">
        <v>0</v>
      </c>
      <c r="F16" s="10">
        <v>0</v>
      </c>
      <c r="G16" s="11">
        <v>0</v>
      </c>
      <c r="H16" s="10">
        <v>0</v>
      </c>
      <c r="I16" s="11">
        <v>0</v>
      </c>
      <c r="L16" s="101"/>
    </row>
    <row r="17" spans="1:9" ht="34.5">
      <c r="A17" s="60" t="s">
        <v>12</v>
      </c>
      <c r="B17" s="61" t="s">
        <v>13</v>
      </c>
      <c r="C17" s="58">
        <v>442000</v>
      </c>
      <c r="D17" s="58">
        <v>638912</v>
      </c>
      <c r="E17" s="59">
        <f>SUM(D17*100/C17)</f>
        <v>144.5502262443439</v>
      </c>
      <c r="F17" s="58">
        <v>807044</v>
      </c>
      <c r="G17" s="59">
        <f>SUM(D17*100/F17)</f>
        <v>79.16693513612641</v>
      </c>
      <c r="H17" s="58">
        <v>640000</v>
      </c>
      <c r="I17" s="59">
        <f t="shared" si="1"/>
        <v>144.79638009049773</v>
      </c>
    </row>
    <row r="18" spans="1:12" ht="17.25">
      <c r="A18" s="56" t="s">
        <v>14</v>
      </c>
      <c r="B18" s="57" t="s">
        <v>121</v>
      </c>
      <c r="C18" s="58">
        <f>SUM(C19:C21)</f>
        <v>50000</v>
      </c>
      <c r="D18" s="58">
        <f>SUM(D19:D21)</f>
        <v>2945</v>
      </c>
      <c r="E18" s="59">
        <f>SUM(D18*100/C18)</f>
        <v>5.89</v>
      </c>
      <c r="F18" s="58">
        <f>SUM(F19:F21)</f>
        <v>23006</v>
      </c>
      <c r="G18" s="59">
        <f>SUM(D18*100/F18)</f>
        <v>12.801008432582805</v>
      </c>
      <c r="H18" s="58">
        <f>SUM(H19:H21)</f>
        <v>56000</v>
      </c>
      <c r="I18" s="59">
        <f t="shared" si="1"/>
        <v>112</v>
      </c>
      <c r="L18" s="101"/>
    </row>
    <row r="19" spans="1:9" ht="17.25">
      <c r="A19" s="77"/>
      <c r="B19" s="78" t="s">
        <v>119</v>
      </c>
      <c r="C19" s="66">
        <v>0</v>
      </c>
      <c r="D19" s="66">
        <v>0</v>
      </c>
      <c r="E19" s="67">
        <v>0</v>
      </c>
      <c r="F19" s="66">
        <v>0</v>
      </c>
      <c r="G19" s="67">
        <v>0</v>
      </c>
      <c r="H19" s="66">
        <v>0</v>
      </c>
      <c r="I19" s="67">
        <v>0</v>
      </c>
    </row>
    <row r="20" spans="1:9" ht="17.25">
      <c r="A20" s="77"/>
      <c r="B20" s="78" t="s">
        <v>122</v>
      </c>
      <c r="C20" s="66">
        <v>0</v>
      </c>
      <c r="D20" s="96">
        <v>6</v>
      </c>
      <c r="E20" s="67">
        <v>0</v>
      </c>
      <c r="F20" s="66">
        <v>6</v>
      </c>
      <c r="G20" s="67">
        <f>SUM(D20*100/F20)</f>
        <v>100</v>
      </c>
      <c r="H20" s="96">
        <v>0</v>
      </c>
      <c r="I20" s="67">
        <v>0</v>
      </c>
    </row>
    <row r="21" spans="1:9" ht="17.25">
      <c r="A21" s="77"/>
      <c r="B21" s="78" t="s">
        <v>123</v>
      </c>
      <c r="C21" s="66">
        <f>SUM(C22:C24)</f>
        <v>50000</v>
      </c>
      <c r="D21" s="66">
        <f>SUM(D22:D24)</f>
        <v>2939</v>
      </c>
      <c r="E21" s="67">
        <f>SUM(D21*100/C21)</f>
        <v>5.878</v>
      </c>
      <c r="F21" s="66">
        <f>SUM(F22:F24)</f>
        <v>23000</v>
      </c>
      <c r="G21" s="67">
        <f>SUM(D21*100/F21)</f>
        <v>12.778260869565218</v>
      </c>
      <c r="H21" s="66">
        <f>SUM(H22:H24)</f>
        <v>56000</v>
      </c>
      <c r="I21" s="59">
        <f t="shared" si="1"/>
        <v>112</v>
      </c>
    </row>
    <row r="22" spans="1:9" ht="17.25">
      <c r="A22" s="14"/>
      <c r="B22" s="15" t="s">
        <v>149</v>
      </c>
      <c r="C22" s="10">
        <v>0</v>
      </c>
      <c r="D22" s="10">
        <v>0</v>
      </c>
      <c r="E22" s="97">
        <v>0</v>
      </c>
      <c r="F22" s="10">
        <v>3000</v>
      </c>
      <c r="G22" s="11">
        <v>0</v>
      </c>
      <c r="H22" s="10">
        <v>3000</v>
      </c>
      <c r="I22" s="97">
        <v>0</v>
      </c>
    </row>
    <row r="23" spans="1:9" ht="17.25">
      <c r="A23" s="14"/>
      <c r="B23" s="15" t="s">
        <v>148</v>
      </c>
      <c r="C23" s="10">
        <v>0</v>
      </c>
      <c r="D23" s="10">
        <v>0</v>
      </c>
      <c r="E23" s="97">
        <v>0</v>
      </c>
      <c r="F23" s="10">
        <v>5000</v>
      </c>
      <c r="G23" s="11">
        <v>0</v>
      </c>
      <c r="H23" s="10">
        <v>0</v>
      </c>
      <c r="I23" s="97">
        <v>0</v>
      </c>
    </row>
    <row r="24" spans="1:9" ht="17.25">
      <c r="A24" s="14"/>
      <c r="B24" s="15" t="s">
        <v>124</v>
      </c>
      <c r="C24" s="10">
        <v>50000</v>
      </c>
      <c r="D24" s="10">
        <v>2939</v>
      </c>
      <c r="E24" s="97">
        <f>SUM(D24*100/C24)</f>
        <v>5.878</v>
      </c>
      <c r="F24" s="10">
        <v>15000</v>
      </c>
      <c r="G24" s="11">
        <f>SUM(D24*100/F24)</f>
        <v>19.593333333333334</v>
      </c>
      <c r="H24" s="10">
        <v>53000</v>
      </c>
      <c r="I24" s="97">
        <f t="shared" si="1"/>
        <v>106</v>
      </c>
    </row>
    <row r="25" spans="1:9" ht="17.25">
      <c r="A25" s="43"/>
      <c r="B25" s="44" t="s">
        <v>15</v>
      </c>
      <c r="C25" s="45">
        <f>SUM(C4+C9+C10+C15+C17+C18)</f>
        <v>4273000</v>
      </c>
      <c r="D25" s="45">
        <f>SUM(D4+D9+D10+D15+D17+D18)</f>
        <v>1738239</v>
      </c>
      <c r="E25" s="46">
        <f>SUM(D25*100/C25)</f>
        <v>40.67959279194945</v>
      </c>
      <c r="F25" s="45">
        <f>SUM(F4+F9+F10+F15+F17+F18)</f>
        <v>3690440</v>
      </c>
      <c r="G25" s="46">
        <f>SUM(D25*100/F25)</f>
        <v>47.10113157238703</v>
      </c>
      <c r="H25" s="45">
        <f>SUM(H4+H9+H10+H15+H17+H18)</f>
        <v>2212000</v>
      </c>
      <c r="I25" s="46">
        <f>SUM(H25*100/C25)</f>
        <v>51.766908495202436</v>
      </c>
    </row>
    <row r="26" spans="1:9" s="39" customFormat="1" ht="17.25">
      <c r="A26" s="35"/>
      <c r="B26" s="36"/>
      <c r="C26" s="37"/>
      <c r="D26" s="37"/>
      <c r="E26" s="38"/>
      <c r="F26" s="37"/>
      <c r="G26" s="38"/>
      <c r="H26" s="37"/>
      <c r="I26" s="38"/>
    </row>
    <row r="27" spans="1:9" ht="51.75">
      <c r="A27" s="40" t="s">
        <v>0</v>
      </c>
      <c r="B27" s="40" t="s">
        <v>16</v>
      </c>
      <c r="C27" s="41" t="s">
        <v>174</v>
      </c>
      <c r="D27" s="41" t="s">
        <v>175</v>
      </c>
      <c r="E27" s="42" t="s">
        <v>101</v>
      </c>
      <c r="F27" s="41" t="s">
        <v>152</v>
      </c>
      <c r="G27" s="42" t="s">
        <v>179</v>
      </c>
      <c r="H27" s="72" t="s">
        <v>180</v>
      </c>
      <c r="I27" s="42" t="s">
        <v>181</v>
      </c>
    </row>
    <row r="28" spans="1:9" ht="17.25">
      <c r="A28" s="52" t="s">
        <v>17</v>
      </c>
      <c r="B28" s="53" t="s">
        <v>18</v>
      </c>
      <c r="C28" s="54">
        <f>SUM(C29:C32)</f>
        <v>1099000</v>
      </c>
      <c r="D28" s="54">
        <f>SUM(D29:D32)</f>
        <v>682486</v>
      </c>
      <c r="E28" s="55">
        <f aca="true" t="shared" si="2" ref="E28:E88">SUM(D28*100/C28)</f>
        <v>62.10063694267516</v>
      </c>
      <c r="F28" s="54">
        <f>SUM(F29:F32)</f>
        <v>747710</v>
      </c>
      <c r="G28" s="55">
        <f aca="true" t="shared" si="3" ref="G28:G88">SUM(D28*100/F28)</f>
        <v>91.27683192681654</v>
      </c>
      <c r="H28" s="54">
        <f>SUM(H29:H32)</f>
        <v>1003000</v>
      </c>
      <c r="I28" s="55">
        <f aca="true" t="shared" si="4" ref="I28:I88">SUM(H28*100/C28)</f>
        <v>91.26478616924477</v>
      </c>
    </row>
    <row r="29" spans="1:9" ht="17.25">
      <c r="A29" s="16" t="s">
        <v>2</v>
      </c>
      <c r="B29" s="17" t="s">
        <v>19</v>
      </c>
      <c r="C29" s="18">
        <v>830000</v>
      </c>
      <c r="D29" s="18">
        <v>526665</v>
      </c>
      <c r="E29" s="11">
        <f t="shared" si="2"/>
        <v>63.45361445783133</v>
      </c>
      <c r="F29" s="18">
        <v>570201</v>
      </c>
      <c r="G29" s="11">
        <f t="shared" si="3"/>
        <v>92.36479767660877</v>
      </c>
      <c r="H29" s="10">
        <v>781000</v>
      </c>
      <c r="I29" s="11">
        <f t="shared" si="4"/>
        <v>94.09638554216868</v>
      </c>
    </row>
    <row r="30" spans="1:9" ht="17.25">
      <c r="A30" s="16" t="s">
        <v>4</v>
      </c>
      <c r="B30" s="17" t="s">
        <v>20</v>
      </c>
      <c r="C30" s="18">
        <v>257000</v>
      </c>
      <c r="D30" s="18">
        <v>154966</v>
      </c>
      <c r="E30" s="11">
        <f t="shared" si="2"/>
        <v>60.298054474708174</v>
      </c>
      <c r="F30" s="18">
        <v>176454</v>
      </c>
      <c r="G30" s="11">
        <f t="shared" si="3"/>
        <v>87.82232196493138</v>
      </c>
      <c r="H30" s="10">
        <v>205000</v>
      </c>
      <c r="I30" s="11">
        <f t="shared" si="4"/>
        <v>79.76653696498055</v>
      </c>
    </row>
    <row r="31" spans="1:9" ht="17.25">
      <c r="A31" s="16" t="s">
        <v>6</v>
      </c>
      <c r="B31" s="17" t="s">
        <v>21</v>
      </c>
      <c r="C31" s="18">
        <v>10000</v>
      </c>
      <c r="D31" s="18">
        <v>0</v>
      </c>
      <c r="E31" s="11">
        <f t="shared" si="2"/>
        <v>0</v>
      </c>
      <c r="F31" s="18">
        <v>0</v>
      </c>
      <c r="G31" s="11">
        <v>0</v>
      </c>
      <c r="H31" s="10">
        <v>16000</v>
      </c>
      <c r="I31" s="11">
        <f t="shared" si="4"/>
        <v>160</v>
      </c>
    </row>
    <row r="32" spans="1:9" ht="17.25">
      <c r="A32" s="19" t="s">
        <v>10</v>
      </c>
      <c r="B32" s="17" t="s">
        <v>94</v>
      </c>
      <c r="C32" s="18">
        <v>2000</v>
      </c>
      <c r="D32" s="18">
        <v>855</v>
      </c>
      <c r="E32" s="11">
        <f t="shared" si="2"/>
        <v>42.75</v>
      </c>
      <c r="F32" s="18">
        <v>1055</v>
      </c>
      <c r="G32" s="11">
        <f t="shared" si="3"/>
        <v>81.04265402843602</v>
      </c>
      <c r="H32" s="10">
        <v>1000</v>
      </c>
      <c r="I32" s="11">
        <f t="shared" si="4"/>
        <v>50</v>
      </c>
    </row>
    <row r="33" spans="1:9" ht="17.25">
      <c r="A33" s="52" t="s">
        <v>22</v>
      </c>
      <c r="B33" s="73" t="s">
        <v>23</v>
      </c>
      <c r="C33" s="54">
        <f>SUM(C34+C42+C89+C90)</f>
        <v>1588000</v>
      </c>
      <c r="D33" s="54">
        <f>SUM(D34+D42+D89+D90)</f>
        <v>168216</v>
      </c>
      <c r="E33" s="55">
        <f t="shared" si="2"/>
        <v>10.59294710327456</v>
      </c>
      <c r="F33" s="54">
        <f>SUM(F34+F42+F89+F90)</f>
        <v>1177186</v>
      </c>
      <c r="G33" s="55">
        <f t="shared" si="3"/>
        <v>14.289670451398505</v>
      </c>
      <c r="H33" s="54">
        <f>SUM(H34+H42+H89+H90)</f>
        <v>285000</v>
      </c>
      <c r="I33" s="55">
        <f t="shared" si="4"/>
        <v>17.947103274559193</v>
      </c>
    </row>
    <row r="34" spans="1:9" ht="34.5">
      <c r="A34" s="79" t="s">
        <v>2</v>
      </c>
      <c r="B34" s="80" t="s">
        <v>117</v>
      </c>
      <c r="C34" s="50">
        <f>SUM(C35)</f>
        <v>604000</v>
      </c>
      <c r="D34" s="50">
        <f>SUM(D35)</f>
        <v>68355</v>
      </c>
      <c r="E34" s="51">
        <f t="shared" si="2"/>
        <v>11.31705298013245</v>
      </c>
      <c r="F34" s="50">
        <f>SUM(F35)</f>
        <v>333583</v>
      </c>
      <c r="G34" s="51">
        <f t="shared" si="3"/>
        <v>20.491152127056836</v>
      </c>
      <c r="H34" s="50">
        <f>SUM(H35)</f>
        <v>151000</v>
      </c>
      <c r="I34" s="51">
        <f t="shared" si="4"/>
        <v>25</v>
      </c>
    </row>
    <row r="35" spans="1:9" ht="17.25">
      <c r="A35" s="4" t="s">
        <v>24</v>
      </c>
      <c r="B35" s="20" t="s">
        <v>25</v>
      </c>
      <c r="C35" s="6">
        <f>SUM(C36:C41)</f>
        <v>604000</v>
      </c>
      <c r="D35" s="6">
        <f>SUM(D36:D41)</f>
        <v>68355</v>
      </c>
      <c r="E35" s="7">
        <f t="shared" si="2"/>
        <v>11.31705298013245</v>
      </c>
      <c r="F35" s="6">
        <f>SUM(F36:F41)</f>
        <v>333583</v>
      </c>
      <c r="G35" s="7">
        <f t="shared" si="3"/>
        <v>20.491152127056836</v>
      </c>
      <c r="H35" s="6">
        <f>SUM(H36:H41)</f>
        <v>151000</v>
      </c>
      <c r="I35" s="7">
        <f t="shared" si="4"/>
        <v>25</v>
      </c>
    </row>
    <row r="36" spans="1:9" ht="17.25">
      <c r="A36" s="21">
        <v>1110</v>
      </c>
      <c r="B36" s="22" t="s">
        <v>78</v>
      </c>
      <c r="C36" s="23">
        <v>169000</v>
      </c>
      <c r="D36" s="23">
        <v>11277</v>
      </c>
      <c r="E36" s="11">
        <f t="shared" si="2"/>
        <v>6.672781065088757</v>
      </c>
      <c r="F36" s="23">
        <v>98208</v>
      </c>
      <c r="G36" s="11">
        <f t="shared" si="3"/>
        <v>11.482771260997067</v>
      </c>
      <c r="H36" s="10">
        <v>37000</v>
      </c>
      <c r="I36" s="11">
        <f t="shared" si="4"/>
        <v>21.893491124260354</v>
      </c>
    </row>
    <row r="37" spans="1:9" ht="17.25">
      <c r="A37" s="21">
        <v>1111</v>
      </c>
      <c r="B37" s="22" t="s">
        <v>110</v>
      </c>
      <c r="C37" s="23">
        <v>150000</v>
      </c>
      <c r="D37" s="23">
        <v>0</v>
      </c>
      <c r="E37" s="11">
        <f t="shared" si="2"/>
        <v>0</v>
      </c>
      <c r="F37" s="23">
        <v>24293</v>
      </c>
      <c r="G37" s="11">
        <v>0</v>
      </c>
      <c r="H37" s="10">
        <v>0</v>
      </c>
      <c r="I37" s="11">
        <f t="shared" si="4"/>
        <v>0</v>
      </c>
    </row>
    <row r="38" spans="1:9" ht="17.25">
      <c r="A38" s="21">
        <v>11111</v>
      </c>
      <c r="B38" s="22" t="s">
        <v>135</v>
      </c>
      <c r="C38" s="23">
        <v>10000</v>
      </c>
      <c r="D38" s="23">
        <v>0</v>
      </c>
      <c r="E38" s="11">
        <f t="shared" si="2"/>
        <v>0</v>
      </c>
      <c r="F38" s="23">
        <v>0</v>
      </c>
      <c r="G38" s="11">
        <v>0</v>
      </c>
      <c r="H38" s="10">
        <v>0</v>
      </c>
      <c r="I38" s="11">
        <f t="shared" si="4"/>
        <v>0</v>
      </c>
    </row>
    <row r="39" spans="1:9" ht="17.25">
      <c r="A39" s="21">
        <v>1112</v>
      </c>
      <c r="B39" s="22" t="s">
        <v>77</v>
      </c>
      <c r="C39" s="23">
        <v>243000</v>
      </c>
      <c r="D39" s="23">
        <v>57078</v>
      </c>
      <c r="E39" s="11">
        <f t="shared" si="2"/>
        <v>23.488888888888887</v>
      </c>
      <c r="F39" s="23">
        <v>205489</v>
      </c>
      <c r="G39" s="11">
        <f t="shared" si="3"/>
        <v>27.776669310766028</v>
      </c>
      <c r="H39" s="10">
        <v>114000</v>
      </c>
      <c r="I39" s="11">
        <f t="shared" si="4"/>
        <v>46.91358024691358</v>
      </c>
    </row>
    <row r="40" spans="1:9" ht="17.25">
      <c r="A40" s="21">
        <v>1114</v>
      </c>
      <c r="B40" s="22" t="s">
        <v>92</v>
      </c>
      <c r="C40" s="23">
        <v>11000</v>
      </c>
      <c r="D40" s="23">
        <v>0</v>
      </c>
      <c r="E40" s="11">
        <f t="shared" si="2"/>
        <v>0</v>
      </c>
      <c r="F40" s="23">
        <v>5593</v>
      </c>
      <c r="G40" s="11">
        <f t="shared" si="3"/>
        <v>0</v>
      </c>
      <c r="H40" s="10">
        <v>0</v>
      </c>
      <c r="I40" s="11">
        <f t="shared" si="4"/>
        <v>0</v>
      </c>
    </row>
    <row r="41" spans="1:9" ht="17.25">
      <c r="A41" s="21">
        <v>1115</v>
      </c>
      <c r="B41" s="22" t="s">
        <v>136</v>
      </c>
      <c r="C41" s="23">
        <v>21000</v>
      </c>
      <c r="D41" s="23">
        <v>0</v>
      </c>
      <c r="E41" s="11">
        <f t="shared" si="2"/>
        <v>0</v>
      </c>
      <c r="F41" s="23">
        <v>0</v>
      </c>
      <c r="G41" s="11">
        <v>0</v>
      </c>
      <c r="H41" s="10">
        <v>0</v>
      </c>
      <c r="I41" s="11">
        <f t="shared" si="4"/>
        <v>0</v>
      </c>
    </row>
    <row r="42" spans="1:9" s="39" customFormat="1" ht="17.25">
      <c r="A42" s="68" t="s">
        <v>4</v>
      </c>
      <c r="B42" s="76" t="s">
        <v>26</v>
      </c>
      <c r="C42" s="50">
        <f>SUM(C43+C54+C60+C62+C66)</f>
        <v>984000</v>
      </c>
      <c r="D42" s="50">
        <f>SUM(D43+D54+D60+D62+D66)</f>
        <v>99861</v>
      </c>
      <c r="E42" s="51">
        <f t="shared" si="2"/>
        <v>10.148475609756098</v>
      </c>
      <c r="F42" s="50">
        <f>SUM(F43+F54+F60+F62+F66)</f>
        <v>843603</v>
      </c>
      <c r="G42" s="51">
        <f t="shared" si="3"/>
        <v>11.837440122901413</v>
      </c>
      <c r="H42" s="84">
        <f>SUM(H43+H54+H60+H62+H66)</f>
        <v>134000</v>
      </c>
      <c r="I42" s="51">
        <f t="shared" si="4"/>
        <v>13.617886178861788</v>
      </c>
    </row>
    <row r="43" spans="1:9" s="39" customFormat="1" ht="17.25">
      <c r="A43" s="85" t="s">
        <v>40</v>
      </c>
      <c r="B43" s="86" t="s">
        <v>27</v>
      </c>
      <c r="C43" s="37">
        <f>SUM(C44:C53)</f>
        <v>638000</v>
      </c>
      <c r="D43" s="37">
        <f>SUM(D44:D53)</f>
        <v>64701</v>
      </c>
      <c r="E43" s="38">
        <f t="shared" si="2"/>
        <v>10.141222570532916</v>
      </c>
      <c r="F43" s="37">
        <f>SUM(F44:F53)</f>
        <v>611185</v>
      </c>
      <c r="G43" s="38">
        <f t="shared" si="3"/>
        <v>10.586156401089687</v>
      </c>
      <c r="H43" s="37">
        <f>SUM(H44:H53)</f>
        <v>81000</v>
      </c>
      <c r="I43" s="38">
        <f t="shared" si="4"/>
        <v>12.695924764890282</v>
      </c>
    </row>
    <row r="44" spans="1:9" s="39" customFormat="1" ht="17.25">
      <c r="A44" s="93">
        <v>1120</v>
      </c>
      <c r="B44" s="94" t="s">
        <v>144</v>
      </c>
      <c r="C44" s="95">
        <v>80000</v>
      </c>
      <c r="D44" s="95">
        <v>0</v>
      </c>
      <c r="E44" s="100">
        <f t="shared" si="2"/>
        <v>0</v>
      </c>
      <c r="F44" s="95">
        <v>80670</v>
      </c>
      <c r="G44" s="100">
        <f t="shared" si="3"/>
        <v>0</v>
      </c>
      <c r="H44" s="95">
        <v>0</v>
      </c>
      <c r="I44" s="100">
        <f t="shared" si="4"/>
        <v>0</v>
      </c>
    </row>
    <row r="45" spans="1:9" ht="17.25">
      <c r="A45" s="21">
        <v>1121</v>
      </c>
      <c r="B45" s="25" t="s">
        <v>150</v>
      </c>
      <c r="C45" s="23">
        <v>20000</v>
      </c>
      <c r="D45" s="23">
        <v>31369</v>
      </c>
      <c r="E45" s="11">
        <f t="shared" si="2"/>
        <v>156.845</v>
      </c>
      <c r="F45" s="23">
        <v>28050</v>
      </c>
      <c r="G45" s="11">
        <f t="shared" si="3"/>
        <v>111.83244206773618</v>
      </c>
      <c r="H45" s="10">
        <v>38000</v>
      </c>
      <c r="I45" s="11">
        <f t="shared" si="4"/>
        <v>190</v>
      </c>
    </row>
    <row r="46" spans="1:9" ht="17.25">
      <c r="A46" s="21">
        <v>1123</v>
      </c>
      <c r="B46" s="25" t="s">
        <v>80</v>
      </c>
      <c r="C46" s="23">
        <v>90000</v>
      </c>
      <c r="D46" s="23">
        <v>4427</v>
      </c>
      <c r="E46" s="11">
        <f t="shared" si="2"/>
        <v>4.918888888888889</v>
      </c>
      <c r="F46" s="23">
        <v>109398</v>
      </c>
      <c r="G46" s="11">
        <f t="shared" si="3"/>
        <v>4.046691895647087</v>
      </c>
      <c r="H46" s="10">
        <v>10000</v>
      </c>
      <c r="I46" s="11">
        <f t="shared" si="4"/>
        <v>11.11111111111111</v>
      </c>
    </row>
    <row r="47" spans="1:9" ht="17.25">
      <c r="A47" s="21">
        <v>1124</v>
      </c>
      <c r="B47" s="25" t="s">
        <v>113</v>
      </c>
      <c r="C47" s="23">
        <v>287000</v>
      </c>
      <c r="D47" s="23">
        <v>2531</v>
      </c>
      <c r="E47" s="11">
        <f t="shared" si="2"/>
        <v>0.8818815331010453</v>
      </c>
      <c r="F47" s="23">
        <v>255643</v>
      </c>
      <c r="G47" s="11">
        <f t="shared" si="3"/>
        <v>0.9900525341980809</v>
      </c>
      <c r="H47" s="10">
        <v>3000</v>
      </c>
      <c r="I47" s="11">
        <f t="shared" si="4"/>
        <v>1.0452961672473868</v>
      </c>
    </row>
    <row r="48" spans="1:9" ht="17.25">
      <c r="A48" s="21">
        <v>11240</v>
      </c>
      <c r="B48" s="25" t="s">
        <v>111</v>
      </c>
      <c r="C48" s="23">
        <v>20000</v>
      </c>
      <c r="D48" s="23">
        <v>0</v>
      </c>
      <c r="E48" s="11">
        <f t="shared" si="2"/>
        <v>0</v>
      </c>
      <c r="F48" s="23">
        <v>16388</v>
      </c>
      <c r="G48" s="11">
        <f t="shared" si="3"/>
        <v>0</v>
      </c>
      <c r="H48" s="10">
        <v>0</v>
      </c>
      <c r="I48" s="11">
        <f t="shared" si="4"/>
        <v>0</v>
      </c>
    </row>
    <row r="49" spans="1:9" ht="17.25">
      <c r="A49" s="21">
        <v>11242</v>
      </c>
      <c r="B49" s="25" t="s">
        <v>81</v>
      </c>
      <c r="C49" s="23">
        <v>40000</v>
      </c>
      <c r="D49" s="23">
        <v>194</v>
      </c>
      <c r="E49" s="11">
        <f t="shared" si="2"/>
        <v>0.485</v>
      </c>
      <c r="F49" s="23">
        <v>34032</v>
      </c>
      <c r="G49" s="11">
        <f t="shared" si="3"/>
        <v>0.5700517160319699</v>
      </c>
      <c r="H49" s="10">
        <v>1000</v>
      </c>
      <c r="I49" s="11">
        <f t="shared" si="4"/>
        <v>2.5</v>
      </c>
    </row>
    <row r="50" spans="1:9" ht="17.25">
      <c r="A50" s="21">
        <v>11243</v>
      </c>
      <c r="B50" s="25" t="s">
        <v>82</v>
      </c>
      <c r="C50" s="23">
        <v>5000</v>
      </c>
      <c r="D50" s="23">
        <v>0</v>
      </c>
      <c r="E50" s="11">
        <f t="shared" si="2"/>
        <v>0</v>
      </c>
      <c r="F50" s="23">
        <v>0</v>
      </c>
      <c r="G50" s="11">
        <v>0</v>
      </c>
      <c r="H50" s="10">
        <v>0</v>
      </c>
      <c r="I50" s="11">
        <f t="shared" si="4"/>
        <v>0</v>
      </c>
    </row>
    <row r="51" spans="1:9" ht="17.25">
      <c r="A51" s="21">
        <v>11244</v>
      </c>
      <c r="B51" s="25" t="s">
        <v>153</v>
      </c>
      <c r="C51" s="23">
        <v>20000</v>
      </c>
      <c r="D51" s="23">
        <v>0</v>
      </c>
      <c r="E51" s="11">
        <f t="shared" si="2"/>
        <v>0</v>
      </c>
      <c r="F51" s="23">
        <v>21453</v>
      </c>
      <c r="G51" s="11">
        <v>0</v>
      </c>
      <c r="H51" s="10">
        <v>0</v>
      </c>
      <c r="I51" s="11">
        <f t="shared" si="4"/>
        <v>0</v>
      </c>
    </row>
    <row r="52" spans="1:9" ht="17.25">
      <c r="A52" s="21">
        <v>11245</v>
      </c>
      <c r="B52" s="25" t="s">
        <v>154</v>
      </c>
      <c r="C52" s="23">
        <v>30000</v>
      </c>
      <c r="D52" s="23">
        <v>0</v>
      </c>
      <c r="E52" s="11">
        <f t="shared" si="2"/>
        <v>0</v>
      </c>
      <c r="F52" s="23">
        <v>32832</v>
      </c>
      <c r="G52" s="11">
        <v>0</v>
      </c>
      <c r="H52" s="10">
        <v>0</v>
      </c>
      <c r="I52" s="11">
        <f t="shared" si="4"/>
        <v>0</v>
      </c>
    </row>
    <row r="53" spans="1:9" ht="17.25">
      <c r="A53" s="21">
        <v>11249</v>
      </c>
      <c r="B53" s="25" t="s">
        <v>102</v>
      </c>
      <c r="C53" s="23">
        <v>46000</v>
      </c>
      <c r="D53" s="23">
        <v>26180</v>
      </c>
      <c r="E53" s="11">
        <f t="shared" si="2"/>
        <v>56.91304347826087</v>
      </c>
      <c r="F53" s="23">
        <v>32719</v>
      </c>
      <c r="G53" s="11">
        <f t="shared" si="3"/>
        <v>80.01467037501146</v>
      </c>
      <c r="H53" s="10">
        <v>29000</v>
      </c>
      <c r="I53" s="11">
        <f t="shared" si="4"/>
        <v>63.04347826086956</v>
      </c>
    </row>
    <row r="54" spans="1:9" s="39" customFormat="1" ht="17.25">
      <c r="A54" s="85" t="s">
        <v>41</v>
      </c>
      <c r="B54" s="86" t="s">
        <v>28</v>
      </c>
      <c r="C54" s="37">
        <f>SUM(C55:C59)</f>
        <v>102000</v>
      </c>
      <c r="D54" s="37">
        <f>SUM(D55:D58)</f>
        <v>0</v>
      </c>
      <c r="E54" s="38">
        <f t="shared" si="2"/>
        <v>0</v>
      </c>
      <c r="F54" s="37">
        <f>SUM(F55:F58)</f>
        <v>67262</v>
      </c>
      <c r="G54" s="38">
        <v>0</v>
      </c>
      <c r="H54" s="37">
        <f>SUM(H55:H58)</f>
        <v>0</v>
      </c>
      <c r="I54" s="38">
        <f t="shared" si="4"/>
        <v>0</v>
      </c>
    </row>
    <row r="55" spans="1:9" s="39" customFormat="1" ht="17.25">
      <c r="A55" s="93">
        <v>1131</v>
      </c>
      <c r="B55" s="94" t="s">
        <v>155</v>
      </c>
      <c r="C55" s="95">
        <v>30000</v>
      </c>
      <c r="D55" s="95">
        <v>0</v>
      </c>
      <c r="E55" s="38">
        <f t="shared" si="2"/>
        <v>0</v>
      </c>
      <c r="F55" s="95">
        <v>16754</v>
      </c>
      <c r="G55" s="38">
        <v>0</v>
      </c>
      <c r="H55" s="95">
        <v>0</v>
      </c>
      <c r="I55" s="38">
        <f t="shared" si="4"/>
        <v>0</v>
      </c>
    </row>
    <row r="56" spans="1:9" s="39" customFormat="1" ht="17.25">
      <c r="A56" s="21">
        <v>1132</v>
      </c>
      <c r="B56" s="25" t="s">
        <v>156</v>
      </c>
      <c r="C56" s="23">
        <v>20000</v>
      </c>
      <c r="D56" s="23">
        <v>0</v>
      </c>
      <c r="E56" s="69">
        <f t="shared" si="2"/>
        <v>0</v>
      </c>
      <c r="F56" s="23">
        <v>16625</v>
      </c>
      <c r="G56" s="69">
        <v>0</v>
      </c>
      <c r="H56" s="23">
        <v>0</v>
      </c>
      <c r="I56" s="69">
        <f t="shared" si="4"/>
        <v>0</v>
      </c>
    </row>
    <row r="57" spans="1:9" s="39" customFormat="1" ht="17.25">
      <c r="A57" s="21">
        <v>1133</v>
      </c>
      <c r="B57" s="25" t="s">
        <v>157</v>
      </c>
      <c r="C57" s="23">
        <v>32000</v>
      </c>
      <c r="D57" s="23">
        <v>0</v>
      </c>
      <c r="E57" s="69">
        <f t="shared" si="2"/>
        <v>0</v>
      </c>
      <c r="F57" s="23">
        <v>31764</v>
      </c>
      <c r="G57" s="69">
        <v>0</v>
      </c>
      <c r="H57" s="23">
        <v>0</v>
      </c>
      <c r="I57" s="69">
        <f t="shared" si="4"/>
        <v>0</v>
      </c>
    </row>
    <row r="58" spans="1:9" s="39" customFormat="1" ht="17.25">
      <c r="A58" s="21">
        <v>1134</v>
      </c>
      <c r="B58" s="25" t="s">
        <v>158</v>
      </c>
      <c r="C58" s="23">
        <v>0</v>
      </c>
      <c r="D58" s="23">
        <v>0</v>
      </c>
      <c r="E58" s="69">
        <v>0</v>
      </c>
      <c r="F58" s="23">
        <v>2119</v>
      </c>
      <c r="G58" s="69">
        <v>0</v>
      </c>
      <c r="H58" s="23">
        <v>0</v>
      </c>
      <c r="I58" s="69">
        <v>0</v>
      </c>
    </row>
    <row r="59" spans="1:9" s="39" customFormat="1" ht="17.25">
      <c r="A59" s="21">
        <v>1137</v>
      </c>
      <c r="B59" s="25" t="s">
        <v>182</v>
      </c>
      <c r="C59" s="23">
        <v>20000</v>
      </c>
      <c r="D59" s="23">
        <v>0</v>
      </c>
      <c r="E59" s="69">
        <v>0</v>
      </c>
      <c r="F59" s="23">
        <v>0</v>
      </c>
      <c r="G59" s="69">
        <v>0</v>
      </c>
      <c r="H59" s="23">
        <v>0</v>
      </c>
      <c r="I59" s="69">
        <v>0</v>
      </c>
    </row>
    <row r="60" spans="1:9" s="39" customFormat="1" ht="17.25">
      <c r="A60" s="85" t="s">
        <v>42</v>
      </c>
      <c r="B60" s="86" t="s">
        <v>29</v>
      </c>
      <c r="C60" s="37">
        <f>SUM(C61:C61)</f>
        <v>0</v>
      </c>
      <c r="D60" s="37">
        <f>SUM(D61:D61)</f>
        <v>0</v>
      </c>
      <c r="E60" s="38">
        <v>0</v>
      </c>
      <c r="F60" s="37">
        <f>SUM(F61:F61)</f>
        <v>0</v>
      </c>
      <c r="G60" s="38">
        <v>0</v>
      </c>
      <c r="H60" s="37">
        <f>SUM(H61:H61)</f>
        <v>0</v>
      </c>
      <c r="I60" s="38">
        <v>0</v>
      </c>
    </row>
    <row r="61" spans="1:9" ht="17.25">
      <c r="A61" s="14">
        <v>1161</v>
      </c>
      <c r="B61" s="26" t="s">
        <v>107</v>
      </c>
      <c r="C61" s="10">
        <v>0</v>
      </c>
      <c r="D61" s="10">
        <v>0</v>
      </c>
      <c r="E61" s="11">
        <v>0</v>
      </c>
      <c r="F61" s="10">
        <v>0</v>
      </c>
      <c r="G61" s="11">
        <v>0</v>
      </c>
      <c r="H61" s="10">
        <v>0</v>
      </c>
      <c r="I61" s="11">
        <v>0</v>
      </c>
    </row>
    <row r="62" spans="1:9" ht="17.25">
      <c r="A62" s="4" t="s">
        <v>44</v>
      </c>
      <c r="B62" s="24" t="s">
        <v>30</v>
      </c>
      <c r="C62" s="6">
        <f>SUM(C63:C65)</f>
        <v>80000</v>
      </c>
      <c r="D62" s="6">
        <f>SUM(D63:D65)</f>
        <v>1625</v>
      </c>
      <c r="E62" s="7">
        <f t="shared" si="2"/>
        <v>2.03125</v>
      </c>
      <c r="F62" s="6">
        <f>SUM(F63:F65)</f>
        <v>71657</v>
      </c>
      <c r="G62" s="7">
        <f t="shared" si="3"/>
        <v>2.2677477427187855</v>
      </c>
      <c r="H62" s="6">
        <f>SUM(H63:H65)</f>
        <v>10000</v>
      </c>
      <c r="I62" s="7">
        <f t="shared" si="4"/>
        <v>12.5</v>
      </c>
    </row>
    <row r="63" spans="1:9" ht="17.25">
      <c r="A63" s="14">
        <v>1122</v>
      </c>
      <c r="B63" s="26" t="s">
        <v>79</v>
      </c>
      <c r="C63" s="10">
        <v>10000</v>
      </c>
      <c r="D63" s="10">
        <v>0</v>
      </c>
      <c r="E63" s="11">
        <f t="shared" si="2"/>
        <v>0</v>
      </c>
      <c r="F63" s="10">
        <v>9692</v>
      </c>
      <c r="G63" s="11">
        <f t="shared" si="3"/>
        <v>0</v>
      </c>
      <c r="H63" s="10">
        <v>0</v>
      </c>
      <c r="I63" s="11">
        <f t="shared" si="4"/>
        <v>0</v>
      </c>
    </row>
    <row r="64" spans="1:9" ht="17.25">
      <c r="A64" s="14">
        <v>1128</v>
      </c>
      <c r="B64" s="26" t="s">
        <v>103</v>
      </c>
      <c r="C64" s="10">
        <v>20000</v>
      </c>
      <c r="D64" s="10">
        <v>0</v>
      </c>
      <c r="E64" s="11">
        <f t="shared" si="2"/>
        <v>0</v>
      </c>
      <c r="F64" s="10">
        <v>15615</v>
      </c>
      <c r="G64" s="11">
        <f t="shared" si="3"/>
        <v>0</v>
      </c>
      <c r="H64" s="10">
        <v>0</v>
      </c>
      <c r="I64" s="11">
        <f t="shared" si="4"/>
        <v>0</v>
      </c>
    </row>
    <row r="65" spans="1:9" ht="17.25">
      <c r="A65" s="14">
        <v>1129</v>
      </c>
      <c r="B65" s="26" t="s">
        <v>159</v>
      </c>
      <c r="C65" s="10">
        <v>50000</v>
      </c>
      <c r="D65" s="10">
        <v>1625</v>
      </c>
      <c r="E65" s="11">
        <f t="shared" si="2"/>
        <v>3.25</v>
      </c>
      <c r="F65" s="10">
        <v>46350</v>
      </c>
      <c r="G65" s="11">
        <v>0</v>
      </c>
      <c r="H65" s="10">
        <v>10000</v>
      </c>
      <c r="I65" s="11">
        <f t="shared" si="4"/>
        <v>20</v>
      </c>
    </row>
    <row r="66" spans="1:9" ht="34.5">
      <c r="A66" s="87" t="s">
        <v>46</v>
      </c>
      <c r="B66" s="88" t="s">
        <v>31</v>
      </c>
      <c r="C66" s="89">
        <f>SUM(C67:C88)</f>
        <v>164000</v>
      </c>
      <c r="D66" s="89">
        <f>SUM(D67:D88)</f>
        <v>33535</v>
      </c>
      <c r="E66" s="90">
        <f t="shared" si="2"/>
        <v>20.448170731707318</v>
      </c>
      <c r="F66" s="89">
        <f>SUM(F67:F88)</f>
        <v>93499</v>
      </c>
      <c r="G66" s="90">
        <f t="shared" si="3"/>
        <v>35.866693761430604</v>
      </c>
      <c r="H66" s="89">
        <f>SUM(H67:H88)</f>
        <v>43000</v>
      </c>
      <c r="I66" s="90">
        <f t="shared" si="4"/>
        <v>26.21951219512195</v>
      </c>
    </row>
    <row r="67" spans="1:9" ht="17.25">
      <c r="A67" s="28">
        <v>1127</v>
      </c>
      <c r="B67" s="26" t="s">
        <v>93</v>
      </c>
      <c r="C67" s="10">
        <v>10000</v>
      </c>
      <c r="D67" s="10">
        <v>0</v>
      </c>
      <c r="E67" s="11">
        <f t="shared" si="2"/>
        <v>0</v>
      </c>
      <c r="F67" s="10">
        <v>0</v>
      </c>
      <c r="G67" s="11">
        <v>0</v>
      </c>
      <c r="H67" s="10">
        <v>0</v>
      </c>
      <c r="I67" s="11">
        <f t="shared" si="4"/>
        <v>0</v>
      </c>
    </row>
    <row r="68" spans="1:9" ht="17.25">
      <c r="A68" s="29">
        <v>1150</v>
      </c>
      <c r="B68" s="26" t="s">
        <v>127</v>
      </c>
      <c r="C68" s="10">
        <v>3000</v>
      </c>
      <c r="D68" s="10">
        <v>0</v>
      </c>
      <c r="E68" s="11">
        <f t="shared" si="2"/>
        <v>0</v>
      </c>
      <c r="F68" s="10">
        <v>3000</v>
      </c>
      <c r="G68" s="11">
        <f t="shared" si="3"/>
        <v>0</v>
      </c>
      <c r="H68" s="10">
        <v>0</v>
      </c>
      <c r="I68" s="11">
        <f t="shared" si="4"/>
        <v>0</v>
      </c>
    </row>
    <row r="69" spans="1:9" ht="17.25">
      <c r="A69" s="30">
        <v>1151</v>
      </c>
      <c r="B69" s="25" t="s">
        <v>90</v>
      </c>
      <c r="C69" s="23">
        <v>5000</v>
      </c>
      <c r="D69" s="23">
        <v>0</v>
      </c>
      <c r="E69" s="11">
        <f t="shared" si="2"/>
        <v>0</v>
      </c>
      <c r="F69" s="10">
        <v>0</v>
      </c>
      <c r="G69" s="11">
        <v>0</v>
      </c>
      <c r="H69" s="10">
        <v>0</v>
      </c>
      <c r="I69" s="11">
        <f t="shared" si="4"/>
        <v>0</v>
      </c>
    </row>
    <row r="70" spans="1:9" ht="17.25">
      <c r="A70" s="30">
        <v>1151</v>
      </c>
      <c r="B70" s="25" t="s">
        <v>114</v>
      </c>
      <c r="C70" s="23">
        <v>5000</v>
      </c>
      <c r="D70" s="23">
        <v>0</v>
      </c>
      <c r="E70" s="11">
        <f t="shared" si="2"/>
        <v>0</v>
      </c>
      <c r="F70" s="10">
        <v>0</v>
      </c>
      <c r="G70" s="11">
        <v>0</v>
      </c>
      <c r="H70" s="10">
        <v>0</v>
      </c>
      <c r="I70" s="11">
        <f t="shared" si="4"/>
        <v>0</v>
      </c>
    </row>
    <row r="71" spans="1:9" ht="17.25">
      <c r="A71" s="30">
        <v>1152</v>
      </c>
      <c r="B71" s="25" t="s">
        <v>132</v>
      </c>
      <c r="C71" s="23">
        <v>4000</v>
      </c>
      <c r="D71" s="23">
        <v>3035</v>
      </c>
      <c r="E71" s="11">
        <f t="shared" si="2"/>
        <v>75.875</v>
      </c>
      <c r="F71" s="10">
        <v>3999</v>
      </c>
      <c r="G71" s="11">
        <f t="shared" si="3"/>
        <v>75.89397349337334</v>
      </c>
      <c r="H71" s="10">
        <v>3000</v>
      </c>
      <c r="I71" s="11">
        <f t="shared" si="4"/>
        <v>75</v>
      </c>
    </row>
    <row r="72" spans="1:9" ht="17.25">
      <c r="A72" s="30">
        <v>1153</v>
      </c>
      <c r="B72" s="25" t="s">
        <v>160</v>
      </c>
      <c r="C72" s="23">
        <v>3000</v>
      </c>
      <c r="D72" s="23">
        <v>2500</v>
      </c>
      <c r="E72" s="11">
        <f t="shared" si="2"/>
        <v>83.33333333333333</v>
      </c>
      <c r="F72" s="10">
        <v>0</v>
      </c>
      <c r="G72" s="11">
        <v>0</v>
      </c>
      <c r="H72" s="10">
        <v>3000</v>
      </c>
      <c r="I72" s="11">
        <f t="shared" si="4"/>
        <v>100</v>
      </c>
    </row>
    <row r="73" spans="1:9" ht="17.25">
      <c r="A73" s="30">
        <v>1154</v>
      </c>
      <c r="B73" s="25" t="s">
        <v>137</v>
      </c>
      <c r="C73" s="23">
        <v>10000</v>
      </c>
      <c r="D73" s="23">
        <v>0</v>
      </c>
      <c r="E73" s="11">
        <f t="shared" si="2"/>
        <v>0</v>
      </c>
      <c r="F73" s="10">
        <v>0</v>
      </c>
      <c r="G73" s="11">
        <v>0</v>
      </c>
      <c r="H73" s="10">
        <v>0</v>
      </c>
      <c r="I73" s="11">
        <f t="shared" si="4"/>
        <v>0</v>
      </c>
    </row>
    <row r="74" spans="1:9" ht="17.25">
      <c r="A74" s="30">
        <v>1156</v>
      </c>
      <c r="B74" s="25" t="s">
        <v>161</v>
      </c>
      <c r="C74" s="23">
        <v>5000</v>
      </c>
      <c r="D74" s="23">
        <v>0</v>
      </c>
      <c r="E74" s="11">
        <f t="shared" si="2"/>
        <v>0</v>
      </c>
      <c r="F74" s="10"/>
      <c r="G74" s="11">
        <v>0</v>
      </c>
      <c r="H74" s="10">
        <v>3000</v>
      </c>
      <c r="I74" s="11">
        <f t="shared" si="4"/>
        <v>60</v>
      </c>
    </row>
    <row r="75" spans="1:9" ht="17.25">
      <c r="A75" s="30">
        <v>1180</v>
      </c>
      <c r="B75" s="25" t="s">
        <v>115</v>
      </c>
      <c r="C75" s="23">
        <v>10000</v>
      </c>
      <c r="D75" s="23">
        <v>10000</v>
      </c>
      <c r="E75" s="11">
        <f t="shared" si="2"/>
        <v>100</v>
      </c>
      <c r="F75" s="10">
        <v>10000</v>
      </c>
      <c r="G75" s="11">
        <f t="shared" si="3"/>
        <v>100</v>
      </c>
      <c r="H75" s="10">
        <v>10000</v>
      </c>
      <c r="I75" s="11">
        <f t="shared" si="4"/>
        <v>100</v>
      </c>
    </row>
    <row r="76" spans="1:9" ht="17.25">
      <c r="A76" s="30">
        <v>1181</v>
      </c>
      <c r="B76" s="25" t="s">
        <v>128</v>
      </c>
      <c r="C76" s="23">
        <v>15000</v>
      </c>
      <c r="D76" s="23">
        <v>0</v>
      </c>
      <c r="E76" s="11">
        <f t="shared" si="2"/>
        <v>0</v>
      </c>
      <c r="F76" s="10">
        <v>0</v>
      </c>
      <c r="G76" s="11">
        <v>0</v>
      </c>
      <c r="H76" s="10">
        <v>0</v>
      </c>
      <c r="I76" s="11">
        <f t="shared" si="4"/>
        <v>0</v>
      </c>
    </row>
    <row r="77" spans="1:9" ht="17.25">
      <c r="A77" s="30">
        <v>1182</v>
      </c>
      <c r="B77" s="25" t="s">
        <v>129</v>
      </c>
      <c r="C77" s="23">
        <v>3000</v>
      </c>
      <c r="D77" s="23">
        <v>0</v>
      </c>
      <c r="E77" s="11">
        <f t="shared" si="2"/>
        <v>0</v>
      </c>
      <c r="F77" s="10">
        <v>3000</v>
      </c>
      <c r="G77" s="11">
        <f t="shared" si="3"/>
        <v>0</v>
      </c>
      <c r="H77" s="10">
        <v>0</v>
      </c>
      <c r="I77" s="11">
        <f t="shared" si="4"/>
        <v>0</v>
      </c>
    </row>
    <row r="78" spans="1:9" ht="17.25">
      <c r="A78" s="30">
        <v>1183</v>
      </c>
      <c r="B78" s="25" t="s">
        <v>130</v>
      </c>
      <c r="C78" s="23">
        <v>8000</v>
      </c>
      <c r="D78" s="23">
        <v>0</v>
      </c>
      <c r="E78" s="11">
        <f t="shared" si="2"/>
        <v>0</v>
      </c>
      <c r="F78" s="10">
        <v>8000</v>
      </c>
      <c r="G78" s="11">
        <f t="shared" si="3"/>
        <v>0</v>
      </c>
      <c r="H78" s="10">
        <v>0</v>
      </c>
      <c r="I78" s="11">
        <f t="shared" si="4"/>
        <v>0</v>
      </c>
    </row>
    <row r="79" spans="1:9" ht="17.25">
      <c r="A79" s="30">
        <v>1184</v>
      </c>
      <c r="B79" s="25" t="s">
        <v>131</v>
      </c>
      <c r="C79" s="23">
        <v>10000</v>
      </c>
      <c r="D79" s="23">
        <v>0</v>
      </c>
      <c r="E79" s="11">
        <f t="shared" si="2"/>
        <v>0</v>
      </c>
      <c r="F79" s="10">
        <v>10000</v>
      </c>
      <c r="G79" s="11">
        <f t="shared" si="3"/>
        <v>0</v>
      </c>
      <c r="H79" s="10">
        <v>0</v>
      </c>
      <c r="I79" s="11">
        <f t="shared" si="4"/>
        <v>0</v>
      </c>
    </row>
    <row r="80" spans="1:9" ht="17.25">
      <c r="A80" s="30">
        <v>1185</v>
      </c>
      <c r="B80" s="25" t="s">
        <v>145</v>
      </c>
      <c r="C80" s="23">
        <v>12000</v>
      </c>
      <c r="D80" s="23">
        <v>0</v>
      </c>
      <c r="E80" s="11">
        <f t="shared" si="2"/>
        <v>0</v>
      </c>
      <c r="F80" s="10">
        <v>12000</v>
      </c>
      <c r="G80" s="11">
        <f t="shared" si="3"/>
        <v>0</v>
      </c>
      <c r="H80" s="10">
        <v>0</v>
      </c>
      <c r="I80" s="11">
        <f t="shared" si="4"/>
        <v>0</v>
      </c>
    </row>
    <row r="81" spans="1:9" ht="17.25">
      <c r="A81" s="30">
        <v>1158</v>
      </c>
      <c r="B81" s="25" t="s">
        <v>133</v>
      </c>
      <c r="C81" s="23">
        <v>10000</v>
      </c>
      <c r="D81" s="23">
        <v>0</v>
      </c>
      <c r="E81" s="11">
        <f t="shared" si="2"/>
        <v>0</v>
      </c>
      <c r="F81" s="10">
        <v>10000</v>
      </c>
      <c r="G81" s="11">
        <f t="shared" si="3"/>
        <v>0</v>
      </c>
      <c r="H81" s="10">
        <v>0</v>
      </c>
      <c r="I81" s="11">
        <f t="shared" si="4"/>
        <v>0</v>
      </c>
    </row>
    <row r="82" spans="1:9" ht="17.25">
      <c r="A82" s="30">
        <v>1186</v>
      </c>
      <c r="B82" s="25" t="s">
        <v>138</v>
      </c>
      <c r="C82" s="23">
        <v>0</v>
      </c>
      <c r="D82" s="23">
        <v>0</v>
      </c>
      <c r="E82" s="11">
        <v>0</v>
      </c>
      <c r="F82" s="10">
        <v>0</v>
      </c>
      <c r="G82" s="11">
        <v>0</v>
      </c>
      <c r="H82" s="10">
        <v>0</v>
      </c>
      <c r="I82" s="11">
        <v>0</v>
      </c>
    </row>
    <row r="83" spans="1:9" ht="17.25">
      <c r="A83" s="30">
        <v>1187</v>
      </c>
      <c r="B83" s="25" t="s">
        <v>162</v>
      </c>
      <c r="C83" s="23">
        <v>10000</v>
      </c>
      <c r="D83" s="23">
        <v>0</v>
      </c>
      <c r="E83" s="11">
        <f t="shared" si="2"/>
        <v>0</v>
      </c>
      <c r="F83" s="10">
        <v>5000</v>
      </c>
      <c r="G83" s="11">
        <f t="shared" si="3"/>
        <v>0</v>
      </c>
      <c r="H83" s="10">
        <v>0</v>
      </c>
      <c r="I83" s="11">
        <f t="shared" si="4"/>
        <v>0</v>
      </c>
    </row>
    <row r="84" spans="1:9" ht="17.25">
      <c r="A84" s="30">
        <v>1188</v>
      </c>
      <c r="B84" s="25" t="s">
        <v>163</v>
      </c>
      <c r="C84" s="23">
        <v>2000</v>
      </c>
      <c r="D84" s="23">
        <v>1000</v>
      </c>
      <c r="E84" s="11">
        <f t="shared" si="2"/>
        <v>50</v>
      </c>
      <c r="F84" s="10">
        <v>2000</v>
      </c>
      <c r="G84" s="11">
        <v>0</v>
      </c>
      <c r="H84" s="10">
        <v>2000</v>
      </c>
      <c r="I84" s="11">
        <f t="shared" si="4"/>
        <v>100</v>
      </c>
    </row>
    <row r="85" spans="1:9" ht="17.25">
      <c r="A85" s="30">
        <v>1189</v>
      </c>
      <c r="B85" s="25" t="s">
        <v>139</v>
      </c>
      <c r="C85" s="23">
        <v>6000</v>
      </c>
      <c r="D85" s="23">
        <v>0</v>
      </c>
      <c r="E85" s="11">
        <f t="shared" si="2"/>
        <v>0</v>
      </c>
      <c r="F85" s="10">
        <v>5000</v>
      </c>
      <c r="G85" s="11">
        <f t="shared" si="3"/>
        <v>0</v>
      </c>
      <c r="H85" s="10">
        <v>0</v>
      </c>
      <c r="I85" s="11">
        <f t="shared" si="4"/>
        <v>0</v>
      </c>
    </row>
    <row r="86" spans="1:9" ht="17.25">
      <c r="A86" s="30">
        <v>1190</v>
      </c>
      <c r="B86" s="25" t="s">
        <v>140</v>
      </c>
      <c r="C86" s="23">
        <v>4000</v>
      </c>
      <c r="D86" s="23">
        <v>0</v>
      </c>
      <c r="E86" s="11">
        <f t="shared" si="2"/>
        <v>0</v>
      </c>
      <c r="F86" s="10">
        <v>4000</v>
      </c>
      <c r="G86" s="11">
        <f t="shared" si="3"/>
        <v>0</v>
      </c>
      <c r="H86" s="10">
        <v>2000</v>
      </c>
      <c r="I86" s="11">
        <f t="shared" si="4"/>
        <v>50</v>
      </c>
    </row>
    <row r="87" spans="1:9" ht="17.25">
      <c r="A87" s="30">
        <v>1191</v>
      </c>
      <c r="B87" s="25" t="s">
        <v>164</v>
      </c>
      <c r="C87" s="23">
        <v>2000</v>
      </c>
      <c r="D87" s="23">
        <v>0</v>
      </c>
      <c r="E87" s="11">
        <f t="shared" si="2"/>
        <v>0</v>
      </c>
      <c r="F87" s="10">
        <v>0</v>
      </c>
      <c r="G87" s="11">
        <v>0</v>
      </c>
      <c r="H87" s="10">
        <v>1000</v>
      </c>
      <c r="I87" s="11">
        <f t="shared" si="4"/>
        <v>50</v>
      </c>
    </row>
    <row r="88" spans="1:9" ht="17.25">
      <c r="A88" s="30">
        <v>1157</v>
      </c>
      <c r="B88" s="25" t="s">
        <v>83</v>
      </c>
      <c r="C88" s="23">
        <v>27000</v>
      </c>
      <c r="D88" s="23">
        <v>17000</v>
      </c>
      <c r="E88" s="11">
        <f t="shared" si="2"/>
        <v>62.96296296296296</v>
      </c>
      <c r="F88" s="10">
        <v>17500</v>
      </c>
      <c r="G88" s="11">
        <f t="shared" si="3"/>
        <v>97.14285714285714</v>
      </c>
      <c r="H88" s="10">
        <v>19000</v>
      </c>
      <c r="I88" s="11">
        <f t="shared" si="4"/>
        <v>70.37037037037037</v>
      </c>
    </row>
    <row r="89" spans="1:9" ht="17.25">
      <c r="A89" s="68" t="s">
        <v>6</v>
      </c>
      <c r="B89" s="76" t="s">
        <v>32</v>
      </c>
      <c r="C89" s="50">
        <v>0</v>
      </c>
      <c r="D89" s="50">
        <v>0</v>
      </c>
      <c r="E89" s="51">
        <v>0</v>
      </c>
      <c r="F89" s="50">
        <v>0</v>
      </c>
      <c r="G89" s="51">
        <v>0</v>
      </c>
      <c r="H89" s="50">
        <v>0</v>
      </c>
      <c r="I89" s="51">
        <v>0</v>
      </c>
    </row>
    <row r="90" spans="1:9" ht="17.25">
      <c r="A90" s="68" t="s">
        <v>10</v>
      </c>
      <c r="B90" s="76" t="s">
        <v>33</v>
      </c>
      <c r="C90" s="50">
        <v>0</v>
      </c>
      <c r="D90" s="50">
        <v>0</v>
      </c>
      <c r="E90" s="51">
        <v>0</v>
      </c>
      <c r="F90" s="50">
        <v>0</v>
      </c>
      <c r="G90" s="51">
        <v>0</v>
      </c>
      <c r="H90" s="50">
        <v>0</v>
      </c>
      <c r="I90" s="51">
        <v>0</v>
      </c>
    </row>
    <row r="91" spans="1:9" ht="17.25">
      <c r="A91" s="52" t="s">
        <v>34</v>
      </c>
      <c r="B91" s="73" t="s">
        <v>35</v>
      </c>
      <c r="C91" s="54">
        <f>SUM(C92+C99+C120)</f>
        <v>356000</v>
      </c>
      <c r="D91" s="54">
        <f>SUM(D92+D97+D103+D107+D116+D120)</f>
        <v>61277</v>
      </c>
      <c r="E91" s="55">
        <f aca="true" t="shared" si="5" ref="E91:E144">SUM(D91*100/C91)</f>
        <v>17.2126404494382</v>
      </c>
      <c r="F91" s="54">
        <f>SUM(F92+F97+F99+F120)</f>
        <v>274497</v>
      </c>
      <c r="G91" s="55">
        <f>SUM(D91*100/F91)</f>
        <v>22.32337694036729</v>
      </c>
      <c r="H91" s="54">
        <f>SUM(H92+H99)</f>
        <v>110000</v>
      </c>
      <c r="I91" s="55">
        <f aca="true" t="shared" si="6" ref="I91:I144">SUM(H91*100/C91)</f>
        <v>30.89887640449438</v>
      </c>
    </row>
    <row r="92" spans="1:9" ht="17.25">
      <c r="A92" s="68" t="s">
        <v>2</v>
      </c>
      <c r="B92" s="76" t="s">
        <v>36</v>
      </c>
      <c r="C92" s="50">
        <f>SUM(C93+C97)</f>
        <v>48000</v>
      </c>
      <c r="D92" s="50">
        <f>SUM(D94+D96)</f>
        <v>0</v>
      </c>
      <c r="E92" s="51">
        <f t="shared" si="5"/>
        <v>0</v>
      </c>
      <c r="F92" s="50">
        <v>1728</v>
      </c>
      <c r="G92" s="51">
        <f>SUM(D92*100/F92)</f>
        <v>0</v>
      </c>
      <c r="H92" s="50">
        <f>SUM(H93+H97)</f>
        <v>48000</v>
      </c>
      <c r="I92" s="51">
        <f t="shared" si="6"/>
        <v>100</v>
      </c>
    </row>
    <row r="93" spans="1:9" ht="17.25">
      <c r="A93" s="4" t="s">
        <v>24</v>
      </c>
      <c r="B93" s="20" t="s">
        <v>37</v>
      </c>
      <c r="C93" s="6">
        <f>SUM(C94:C96)</f>
        <v>20000</v>
      </c>
      <c r="D93" s="6">
        <f>SUM(D94:D96)</f>
        <v>0</v>
      </c>
      <c r="E93" s="7">
        <f t="shared" si="5"/>
        <v>0</v>
      </c>
      <c r="F93" s="6">
        <f>SUM(F94:F96)</f>
        <v>1728</v>
      </c>
      <c r="G93" s="7">
        <v>0</v>
      </c>
      <c r="H93" s="6">
        <f>SUM(H94:H96)</f>
        <v>20000</v>
      </c>
      <c r="I93" s="7">
        <f t="shared" si="6"/>
        <v>100</v>
      </c>
    </row>
    <row r="94" spans="1:9" ht="17.25">
      <c r="A94" s="14">
        <v>1352</v>
      </c>
      <c r="B94" s="5" t="s">
        <v>116</v>
      </c>
      <c r="C94" s="10">
        <v>15000</v>
      </c>
      <c r="D94" s="10">
        <v>0</v>
      </c>
      <c r="E94" s="7">
        <f t="shared" si="5"/>
        <v>0</v>
      </c>
      <c r="F94" s="10">
        <v>0</v>
      </c>
      <c r="G94" s="7">
        <v>0</v>
      </c>
      <c r="H94" s="10">
        <v>15000</v>
      </c>
      <c r="I94" s="7">
        <f t="shared" si="6"/>
        <v>100</v>
      </c>
    </row>
    <row r="95" spans="1:9" ht="17.25">
      <c r="A95" s="14">
        <v>1353</v>
      </c>
      <c r="B95" s="5" t="s">
        <v>165</v>
      </c>
      <c r="C95" s="10">
        <v>5000</v>
      </c>
      <c r="D95" s="10">
        <v>0</v>
      </c>
      <c r="E95" s="7">
        <f t="shared" si="5"/>
        <v>0</v>
      </c>
      <c r="F95" s="10">
        <v>0</v>
      </c>
      <c r="G95" s="7">
        <v>0</v>
      </c>
      <c r="H95" s="10">
        <v>5000</v>
      </c>
      <c r="I95" s="7">
        <f t="shared" si="6"/>
        <v>100</v>
      </c>
    </row>
    <row r="96" spans="1:9" ht="17.25">
      <c r="A96" s="14">
        <v>1461</v>
      </c>
      <c r="B96" s="5" t="s">
        <v>84</v>
      </c>
      <c r="C96" s="10">
        <v>0</v>
      </c>
      <c r="D96" s="10">
        <v>0</v>
      </c>
      <c r="E96" s="7">
        <v>0</v>
      </c>
      <c r="F96" s="10">
        <v>1728</v>
      </c>
      <c r="G96" s="7">
        <v>0</v>
      </c>
      <c r="H96" s="10">
        <v>0</v>
      </c>
      <c r="I96" s="7">
        <v>0</v>
      </c>
    </row>
    <row r="97" spans="1:9" ht="17.25">
      <c r="A97" s="4" t="s">
        <v>69</v>
      </c>
      <c r="B97" s="20" t="s">
        <v>38</v>
      </c>
      <c r="C97" s="6">
        <f>SUM(C98:C98)</f>
        <v>28000</v>
      </c>
      <c r="D97" s="50">
        <f>SUM(D98)</f>
        <v>23460</v>
      </c>
      <c r="E97" s="7">
        <f t="shared" si="5"/>
        <v>83.78571428571429</v>
      </c>
      <c r="F97" s="6">
        <f>SUM(F98:F98)</f>
        <v>24568</v>
      </c>
      <c r="G97" s="7">
        <f aca="true" t="shared" si="7" ref="G97:G105">SUM(D97*100/F97)</f>
        <v>95.49006838163464</v>
      </c>
      <c r="H97" s="6">
        <f>SUM(H98:H98)</f>
        <v>28000</v>
      </c>
      <c r="I97" s="7">
        <f t="shared" si="6"/>
        <v>100</v>
      </c>
    </row>
    <row r="98" spans="1:9" ht="17.25">
      <c r="A98" s="16">
        <v>1460</v>
      </c>
      <c r="B98" s="17" t="s">
        <v>85</v>
      </c>
      <c r="C98" s="18">
        <v>28000</v>
      </c>
      <c r="D98" s="18">
        <v>23460</v>
      </c>
      <c r="E98" s="7">
        <f t="shared" si="5"/>
        <v>83.78571428571429</v>
      </c>
      <c r="F98" s="10">
        <v>24568</v>
      </c>
      <c r="G98" s="7">
        <f t="shared" si="7"/>
        <v>95.49006838163464</v>
      </c>
      <c r="H98" s="10">
        <v>28000</v>
      </c>
      <c r="I98" s="7">
        <f t="shared" si="6"/>
        <v>100</v>
      </c>
    </row>
    <row r="99" spans="1:9" ht="17.25">
      <c r="A99" s="68" t="s">
        <v>4</v>
      </c>
      <c r="B99" s="76" t="s">
        <v>39</v>
      </c>
      <c r="C99" s="50">
        <f>SUM(C100+C103+C107+C116+C119)</f>
        <v>258000</v>
      </c>
      <c r="D99" s="50">
        <f>SUM(D100+D103+D107+D116+D119)</f>
        <v>37817</v>
      </c>
      <c r="E99" s="51">
        <f t="shared" si="5"/>
        <v>14.657751937984496</v>
      </c>
      <c r="F99" s="50">
        <f>SUM(F100+F103+F107+F116+F119)</f>
        <v>226747</v>
      </c>
      <c r="G99" s="51">
        <f t="shared" si="7"/>
        <v>16.678059687669517</v>
      </c>
      <c r="H99" s="50">
        <f>SUM(H100+H103+H107+H116+H119+H120)</f>
        <v>62000</v>
      </c>
      <c r="I99" s="51">
        <f t="shared" si="6"/>
        <v>24.031007751937985</v>
      </c>
    </row>
    <row r="100" spans="1:9" ht="34.5">
      <c r="A100" s="27" t="s">
        <v>40</v>
      </c>
      <c r="B100" s="20" t="s">
        <v>70</v>
      </c>
      <c r="C100" s="6">
        <f>SUM(C101:C102)</f>
        <v>115000</v>
      </c>
      <c r="D100" s="6">
        <f>SUM(D101:D102)</f>
        <v>0</v>
      </c>
      <c r="E100" s="7">
        <f t="shared" si="5"/>
        <v>0</v>
      </c>
      <c r="F100" s="6">
        <f>SUM(F101:F102)</f>
        <v>145333</v>
      </c>
      <c r="G100" s="98">
        <f t="shared" si="7"/>
        <v>0</v>
      </c>
      <c r="H100" s="6">
        <f>SUM(H101:H102)</f>
        <v>0</v>
      </c>
      <c r="I100" s="7">
        <f t="shared" si="6"/>
        <v>0</v>
      </c>
    </row>
    <row r="101" spans="1:9" ht="17.25">
      <c r="A101" s="29">
        <v>1330</v>
      </c>
      <c r="B101" s="5" t="s">
        <v>126</v>
      </c>
      <c r="C101" s="10">
        <v>15000</v>
      </c>
      <c r="D101" s="10">
        <v>0</v>
      </c>
      <c r="E101" s="11">
        <f t="shared" si="5"/>
        <v>0</v>
      </c>
      <c r="F101" s="10">
        <v>45333</v>
      </c>
      <c r="G101" s="98">
        <f t="shared" si="7"/>
        <v>0</v>
      </c>
      <c r="H101" s="10">
        <v>0</v>
      </c>
      <c r="I101" s="11">
        <f t="shared" si="6"/>
        <v>0</v>
      </c>
    </row>
    <row r="102" spans="1:9" ht="17.25">
      <c r="A102" s="29">
        <v>1331</v>
      </c>
      <c r="B102" s="5" t="s">
        <v>141</v>
      </c>
      <c r="C102" s="10">
        <v>100000</v>
      </c>
      <c r="D102" s="10">
        <v>0</v>
      </c>
      <c r="E102" s="11">
        <f t="shared" si="5"/>
        <v>0</v>
      </c>
      <c r="F102" s="10">
        <v>100000</v>
      </c>
      <c r="G102" s="98">
        <f t="shared" si="7"/>
        <v>0</v>
      </c>
      <c r="H102" s="10">
        <v>0</v>
      </c>
      <c r="I102" s="11">
        <f t="shared" si="6"/>
        <v>0</v>
      </c>
    </row>
    <row r="103" spans="1:9" ht="34.5">
      <c r="A103" s="4" t="s">
        <v>41</v>
      </c>
      <c r="B103" s="20" t="s">
        <v>118</v>
      </c>
      <c r="C103" s="6">
        <f>SUM(C104:C106)</f>
        <v>18000</v>
      </c>
      <c r="D103" s="6">
        <f>SUM(D104:D106)</f>
        <v>25755</v>
      </c>
      <c r="E103" s="7">
        <f t="shared" si="5"/>
        <v>143.08333333333334</v>
      </c>
      <c r="F103" s="6">
        <f>SUM(F104:F105)</f>
        <v>18502</v>
      </c>
      <c r="G103" s="98">
        <f t="shared" si="7"/>
        <v>139.20116744135768</v>
      </c>
      <c r="H103" s="6">
        <f>SUM(H104:H106)</f>
        <v>39000</v>
      </c>
      <c r="I103" s="7">
        <f t="shared" si="6"/>
        <v>216.66666666666666</v>
      </c>
    </row>
    <row r="104" spans="1:9" ht="17.25">
      <c r="A104" s="14">
        <v>1320</v>
      </c>
      <c r="B104" s="5" t="s">
        <v>183</v>
      </c>
      <c r="C104" s="10">
        <v>5000</v>
      </c>
      <c r="D104" s="10">
        <v>1505</v>
      </c>
      <c r="E104" s="11">
        <f t="shared" si="5"/>
        <v>30.1</v>
      </c>
      <c r="F104" s="10">
        <v>12759</v>
      </c>
      <c r="G104" s="11">
        <f t="shared" si="7"/>
        <v>11.795595266086684</v>
      </c>
      <c r="H104" s="10">
        <v>2000</v>
      </c>
      <c r="I104" s="11">
        <f t="shared" si="6"/>
        <v>40</v>
      </c>
    </row>
    <row r="105" spans="1:9" ht="17.25">
      <c r="A105" s="14">
        <v>1321</v>
      </c>
      <c r="B105" s="5" t="s">
        <v>166</v>
      </c>
      <c r="C105" s="10">
        <v>10000</v>
      </c>
      <c r="D105" s="10">
        <v>24250</v>
      </c>
      <c r="E105" s="11">
        <f t="shared" si="5"/>
        <v>242.5</v>
      </c>
      <c r="F105" s="10">
        <v>5743</v>
      </c>
      <c r="G105" s="11">
        <f t="shared" si="7"/>
        <v>422.2531777816472</v>
      </c>
      <c r="H105" s="10">
        <v>27000</v>
      </c>
      <c r="I105" s="11">
        <f t="shared" si="6"/>
        <v>270</v>
      </c>
    </row>
    <row r="106" spans="1:9" ht="17.25">
      <c r="A106" s="14">
        <v>1323</v>
      </c>
      <c r="B106" s="5" t="s">
        <v>125</v>
      </c>
      <c r="C106" s="10">
        <v>3000</v>
      </c>
      <c r="D106" s="10">
        <v>0</v>
      </c>
      <c r="E106" s="11">
        <f t="shared" si="5"/>
        <v>0</v>
      </c>
      <c r="F106" s="10">
        <v>0</v>
      </c>
      <c r="G106" s="11">
        <v>0</v>
      </c>
      <c r="H106" s="10">
        <v>10000</v>
      </c>
      <c r="I106" s="11">
        <f t="shared" si="6"/>
        <v>333.3333333333333</v>
      </c>
    </row>
    <row r="107" spans="1:9" ht="17.25">
      <c r="A107" s="4" t="s">
        <v>42</v>
      </c>
      <c r="B107" s="20" t="s">
        <v>43</v>
      </c>
      <c r="C107" s="6">
        <f>SUM(C108:C115)</f>
        <v>87000</v>
      </c>
      <c r="D107" s="6">
        <f>SUM(D108:D115)</f>
        <v>4000</v>
      </c>
      <c r="E107" s="7">
        <f t="shared" si="5"/>
        <v>4.597701149425287</v>
      </c>
      <c r="F107" s="6">
        <f>SUM(F108:F113)</f>
        <v>56644</v>
      </c>
      <c r="G107" s="7">
        <f>SUM(D107*100/F107)</f>
        <v>7.06164818868724</v>
      </c>
      <c r="H107" s="6">
        <f>SUM(H108:H115)</f>
        <v>8000</v>
      </c>
      <c r="I107" s="7">
        <f t="shared" si="6"/>
        <v>9.195402298850574</v>
      </c>
    </row>
    <row r="108" spans="1:9" ht="17.25">
      <c r="A108" s="14">
        <v>13100</v>
      </c>
      <c r="B108" s="5" t="s">
        <v>98</v>
      </c>
      <c r="C108" s="10">
        <v>30000</v>
      </c>
      <c r="D108" s="10">
        <v>0</v>
      </c>
      <c r="E108" s="11">
        <f t="shared" si="5"/>
        <v>0</v>
      </c>
      <c r="F108" s="10">
        <v>41900</v>
      </c>
      <c r="G108" s="11">
        <f>SUM(D108*100/F108)</f>
        <v>0</v>
      </c>
      <c r="H108" s="10">
        <v>0</v>
      </c>
      <c r="I108" s="11">
        <f t="shared" si="6"/>
        <v>0</v>
      </c>
    </row>
    <row r="109" spans="1:9" ht="17.25">
      <c r="A109" s="14">
        <v>13101</v>
      </c>
      <c r="B109" s="5" t="s">
        <v>99</v>
      </c>
      <c r="C109" s="10">
        <v>11000</v>
      </c>
      <c r="D109" s="10">
        <v>0</v>
      </c>
      <c r="E109" s="11">
        <f t="shared" si="5"/>
        <v>0</v>
      </c>
      <c r="F109" s="10">
        <v>9494</v>
      </c>
      <c r="G109" s="11">
        <f>SUM(D109*100/F109)</f>
        <v>0</v>
      </c>
      <c r="H109" s="10">
        <v>0</v>
      </c>
      <c r="I109" s="11">
        <f t="shared" si="6"/>
        <v>0</v>
      </c>
    </row>
    <row r="110" spans="1:9" ht="17.25">
      <c r="A110" s="14">
        <v>13102</v>
      </c>
      <c r="B110" s="5" t="s">
        <v>86</v>
      </c>
      <c r="C110" s="10">
        <v>5000</v>
      </c>
      <c r="D110" s="10">
        <v>0</v>
      </c>
      <c r="E110" s="11">
        <f t="shared" si="5"/>
        <v>0</v>
      </c>
      <c r="F110" s="10">
        <v>0</v>
      </c>
      <c r="G110" s="11">
        <v>0</v>
      </c>
      <c r="H110" s="10">
        <v>0</v>
      </c>
      <c r="I110" s="11">
        <f t="shared" si="6"/>
        <v>0</v>
      </c>
    </row>
    <row r="111" spans="1:9" ht="17.25">
      <c r="A111" s="14">
        <v>13103</v>
      </c>
      <c r="B111" s="5" t="s">
        <v>87</v>
      </c>
      <c r="C111" s="10">
        <v>6000</v>
      </c>
      <c r="D111" s="10">
        <v>0</v>
      </c>
      <c r="E111" s="11">
        <f t="shared" si="5"/>
        <v>0</v>
      </c>
      <c r="F111" s="10">
        <v>5250</v>
      </c>
      <c r="G111" s="11">
        <f>SUM(D111*100/F111)</f>
        <v>0</v>
      </c>
      <c r="H111" s="10">
        <v>0</v>
      </c>
      <c r="I111" s="11">
        <f t="shared" si="6"/>
        <v>0</v>
      </c>
    </row>
    <row r="112" spans="1:9" ht="17.25">
      <c r="A112" s="14">
        <v>13104</v>
      </c>
      <c r="B112" s="5" t="s">
        <v>167</v>
      </c>
      <c r="C112" s="10">
        <v>10000</v>
      </c>
      <c r="D112" s="10">
        <v>0</v>
      </c>
      <c r="E112" s="11">
        <f t="shared" si="5"/>
        <v>0</v>
      </c>
      <c r="F112" s="10">
        <v>0</v>
      </c>
      <c r="G112" s="11">
        <v>0</v>
      </c>
      <c r="H112" s="10">
        <v>0</v>
      </c>
      <c r="I112" s="11">
        <f t="shared" si="6"/>
        <v>0</v>
      </c>
    </row>
    <row r="113" spans="1:9" ht="17.25">
      <c r="A113" s="14">
        <v>13105</v>
      </c>
      <c r="B113" s="5" t="s">
        <v>88</v>
      </c>
      <c r="C113" s="10">
        <v>4000</v>
      </c>
      <c r="D113" s="10">
        <v>0</v>
      </c>
      <c r="E113" s="11">
        <f t="shared" si="5"/>
        <v>0</v>
      </c>
      <c r="F113" s="10">
        <v>0</v>
      </c>
      <c r="G113" s="11">
        <v>0</v>
      </c>
      <c r="H113" s="10">
        <v>4000</v>
      </c>
      <c r="I113" s="11">
        <f t="shared" si="6"/>
        <v>100</v>
      </c>
    </row>
    <row r="114" spans="1:9" ht="17.25">
      <c r="A114" s="14">
        <v>13108</v>
      </c>
      <c r="B114" s="5" t="s">
        <v>89</v>
      </c>
      <c r="C114" s="10">
        <v>4000</v>
      </c>
      <c r="D114" s="10">
        <v>4000</v>
      </c>
      <c r="E114" s="11">
        <f t="shared" si="5"/>
        <v>100</v>
      </c>
      <c r="F114" s="10">
        <v>0</v>
      </c>
      <c r="G114" s="11">
        <v>0</v>
      </c>
      <c r="H114" s="10">
        <v>4000</v>
      </c>
      <c r="I114" s="11">
        <f t="shared" si="6"/>
        <v>100</v>
      </c>
    </row>
    <row r="115" spans="1:9" ht="17.25">
      <c r="A115" s="14">
        <v>13118</v>
      </c>
      <c r="B115" s="5" t="s">
        <v>168</v>
      </c>
      <c r="C115" s="10">
        <v>17000</v>
      </c>
      <c r="D115" s="10">
        <v>0</v>
      </c>
      <c r="E115" s="11">
        <f t="shared" si="5"/>
        <v>0</v>
      </c>
      <c r="F115" s="10">
        <v>0</v>
      </c>
      <c r="G115" s="11">
        <v>0</v>
      </c>
      <c r="H115" s="10">
        <v>0</v>
      </c>
      <c r="I115" s="11">
        <f t="shared" si="6"/>
        <v>0</v>
      </c>
    </row>
    <row r="116" spans="1:9" ht="17.25">
      <c r="A116" s="4" t="s">
        <v>44</v>
      </c>
      <c r="B116" s="20" t="s">
        <v>45</v>
      </c>
      <c r="C116" s="6">
        <f>SUM(C117:C118)</f>
        <v>15000</v>
      </c>
      <c r="D116" s="6">
        <f>SUM(D117:D118)</f>
        <v>8062</v>
      </c>
      <c r="E116" s="7">
        <f t="shared" si="5"/>
        <v>53.74666666666667</v>
      </c>
      <c r="F116" s="6">
        <f>SUM(F117:F118)</f>
        <v>6268</v>
      </c>
      <c r="G116" s="11">
        <v>0</v>
      </c>
      <c r="H116" s="6">
        <f>SUM(H117:H118)</f>
        <v>15000</v>
      </c>
      <c r="I116" s="7">
        <f t="shared" si="6"/>
        <v>100</v>
      </c>
    </row>
    <row r="117" spans="1:9" ht="17.25">
      <c r="A117" s="31">
        <v>13112</v>
      </c>
      <c r="B117" s="5" t="s">
        <v>104</v>
      </c>
      <c r="C117" s="10">
        <v>5000</v>
      </c>
      <c r="D117" s="10">
        <v>0</v>
      </c>
      <c r="E117" s="11">
        <f t="shared" si="5"/>
        <v>0</v>
      </c>
      <c r="F117" s="10">
        <v>0</v>
      </c>
      <c r="G117" s="11">
        <v>0</v>
      </c>
      <c r="H117" s="10">
        <v>5000</v>
      </c>
      <c r="I117" s="11">
        <f t="shared" si="6"/>
        <v>100</v>
      </c>
    </row>
    <row r="118" spans="1:9" ht="17.25">
      <c r="A118" s="31">
        <v>13113</v>
      </c>
      <c r="B118" s="5" t="s">
        <v>105</v>
      </c>
      <c r="C118" s="10">
        <v>10000</v>
      </c>
      <c r="D118" s="10">
        <v>8062</v>
      </c>
      <c r="E118" s="11">
        <f t="shared" si="5"/>
        <v>80.62</v>
      </c>
      <c r="F118" s="10">
        <v>6268</v>
      </c>
      <c r="G118" s="11">
        <v>0</v>
      </c>
      <c r="H118" s="10">
        <v>10000</v>
      </c>
      <c r="I118" s="11">
        <f t="shared" si="6"/>
        <v>100</v>
      </c>
    </row>
    <row r="119" spans="1:9" ht="17.25">
      <c r="A119" s="4" t="s">
        <v>46</v>
      </c>
      <c r="B119" s="20" t="s">
        <v>142</v>
      </c>
      <c r="C119" s="6">
        <v>23000</v>
      </c>
      <c r="D119" s="6">
        <v>0</v>
      </c>
      <c r="E119" s="7">
        <f t="shared" si="5"/>
        <v>0</v>
      </c>
      <c r="F119" s="6">
        <v>0</v>
      </c>
      <c r="G119" s="63">
        <v>0</v>
      </c>
      <c r="H119" s="6">
        <v>0</v>
      </c>
      <c r="I119" s="7">
        <f t="shared" si="6"/>
        <v>0</v>
      </c>
    </row>
    <row r="120" spans="1:9" ht="17.25">
      <c r="A120" s="68" t="s">
        <v>6</v>
      </c>
      <c r="B120" s="76" t="s">
        <v>143</v>
      </c>
      <c r="C120" s="50">
        <v>50000</v>
      </c>
      <c r="D120" s="50">
        <v>0</v>
      </c>
      <c r="E120" s="51">
        <f t="shared" si="5"/>
        <v>0</v>
      </c>
      <c r="F120" s="50">
        <v>21454</v>
      </c>
      <c r="G120" s="51">
        <v>0</v>
      </c>
      <c r="H120" s="50">
        <v>0</v>
      </c>
      <c r="I120" s="51">
        <f t="shared" si="6"/>
        <v>0</v>
      </c>
    </row>
    <row r="121" spans="1:9" ht="17.25">
      <c r="A121" s="52" t="s">
        <v>47</v>
      </c>
      <c r="B121" s="73" t="s">
        <v>48</v>
      </c>
      <c r="C121" s="54">
        <f>SUM(C122+C127+C128)</f>
        <v>143000</v>
      </c>
      <c r="D121" s="54">
        <f>SUM(D122+D127+D128)</f>
        <v>39304</v>
      </c>
      <c r="E121" s="55">
        <f t="shared" si="5"/>
        <v>27.485314685314684</v>
      </c>
      <c r="F121" s="54">
        <f>SUM(F122+F127+F128)</f>
        <v>70046</v>
      </c>
      <c r="G121" s="55">
        <f>SUM(D121*100/F121)</f>
        <v>56.111698027010824</v>
      </c>
      <c r="H121" s="54">
        <f>SUM(H122+H127+H128)</f>
        <v>101000</v>
      </c>
      <c r="I121" s="55">
        <f t="shared" si="6"/>
        <v>70.62937062937063</v>
      </c>
    </row>
    <row r="122" spans="1:9" ht="34.5">
      <c r="A122" s="27" t="s">
        <v>2</v>
      </c>
      <c r="B122" s="20" t="s">
        <v>49</v>
      </c>
      <c r="C122" s="6">
        <f>SUM(C123:C126)</f>
        <v>80000</v>
      </c>
      <c r="D122" s="6">
        <f>SUM(D123:D126)</f>
        <v>8826</v>
      </c>
      <c r="E122" s="7">
        <f t="shared" si="5"/>
        <v>11.0325</v>
      </c>
      <c r="F122" s="6">
        <f>SUM(F123:F126)</f>
        <v>4389</v>
      </c>
      <c r="G122" s="7">
        <f>SUM(D122*100/F122)</f>
        <v>201.09364319890636</v>
      </c>
      <c r="H122" s="6">
        <f>SUM(H123:H126)</f>
        <v>70000</v>
      </c>
      <c r="I122" s="7">
        <f t="shared" si="6"/>
        <v>87.5</v>
      </c>
    </row>
    <row r="123" spans="1:9" ht="17.25">
      <c r="A123" s="91">
        <v>1410</v>
      </c>
      <c r="B123" s="5" t="s">
        <v>151</v>
      </c>
      <c r="C123" s="10">
        <v>5000</v>
      </c>
      <c r="D123" s="10">
        <v>0</v>
      </c>
      <c r="E123" s="11">
        <f t="shared" si="5"/>
        <v>0</v>
      </c>
      <c r="F123" s="10">
        <v>124</v>
      </c>
      <c r="G123" s="11">
        <v>0</v>
      </c>
      <c r="H123" s="10">
        <v>0</v>
      </c>
      <c r="I123" s="11">
        <f t="shared" si="6"/>
        <v>0</v>
      </c>
    </row>
    <row r="124" spans="1:9" ht="17.25">
      <c r="A124" s="91">
        <v>14108</v>
      </c>
      <c r="B124" s="5" t="s">
        <v>169</v>
      </c>
      <c r="C124" s="10">
        <v>2000</v>
      </c>
      <c r="D124" s="10">
        <v>0</v>
      </c>
      <c r="E124" s="11">
        <f t="shared" si="5"/>
        <v>0</v>
      </c>
      <c r="F124" s="10">
        <v>0</v>
      </c>
      <c r="G124" s="11">
        <v>0</v>
      </c>
      <c r="H124" s="10">
        <v>0</v>
      </c>
      <c r="I124" s="11">
        <f t="shared" si="6"/>
        <v>0</v>
      </c>
    </row>
    <row r="125" spans="1:9" ht="17.25">
      <c r="A125" s="28">
        <v>14109</v>
      </c>
      <c r="B125" s="5" t="s">
        <v>106</v>
      </c>
      <c r="C125" s="10">
        <v>3000</v>
      </c>
      <c r="D125" s="10">
        <v>0</v>
      </c>
      <c r="E125" s="11">
        <f t="shared" si="5"/>
        <v>0</v>
      </c>
      <c r="F125" s="10">
        <v>1585</v>
      </c>
      <c r="G125" s="11">
        <f aca="true" t="shared" si="8" ref="G125:G131">SUM(D125*100/F125)</f>
        <v>0</v>
      </c>
      <c r="H125" s="10">
        <v>0</v>
      </c>
      <c r="I125" s="11">
        <f t="shared" si="6"/>
        <v>0</v>
      </c>
    </row>
    <row r="126" spans="1:9" ht="17.25">
      <c r="A126" s="92">
        <v>14110</v>
      </c>
      <c r="B126" s="5" t="s">
        <v>100</v>
      </c>
      <c r="C126" s="10">
        <v>70000</v>
      </c>
      <c r="D126" s="10">
        <v>8826</v>
      </c>
      <c r="E126" s="11">
        <f t="shared" si="5"/>
        <v>12.608571428571429</v>
      </c>
      <c r="F126" s="10">
        <v>2680</v>
      </c>
      <c r="G126" s="11">
        <f t="shared" si="8"/>
        <v>329.32835820895525</v>
      </c>
      <c r="H126" s="10">
        <v>70000</v>
      </c>
      <c r="I126" s="11">
        <f t="shared" si="6"/>
        <v>100</v>
      </c>
    </row>
    <row r="127" spans="1:9" ht="17.25">
      <c r="A127" s="4" t="s">
        <v>146</v>
      </c>
      <c r="B127" s="20" t="s">
        <v>170</v>
      </c>
      <c r="C127" s="6">
        <v>13000</v>
      </c>
      <c r="D127" s="6">
        <v>0</v>
      </c>
      <c r="E127" s="7">
        <f t="shared" si="5"/>
        <v>0</v>
      </c>
      <c r="F127" s="6">
        <v>11849</v>
      </c>
      <c r="G127" s="7">
        <f t="shared" si="8"/>
        <v>0</v>
      </c>
      <c r="H127" s="6">
        <v>0</v>
      </c>
      <c r="I127" s="7">
        <f t="shared" si="6"/>
        <v>0</v>
      </c>
    </row>
    <row r="128" spans="1:9" ht="17.25">
      <c r="A128" s="4" t="s">
        <v>6</v>
      </c>
      <c r="B128" s="20" t="s">
        <v>50</v>
      </c>
      <c r="C128" s="6">
        <f>SUM(C129:C129)</f>
        <v>50000</v>
      </c>
      <c r="D128" s="6">
        <f>SUM(D129:D129)</f>
        <v>30478</v>
      </c>
      <c r="E128" s="7">
        <f t="shared" si="5"/>
        <v>60.956</v>
      </c>
      <c r="F128" s="6">
        <f>SUM(F129:F129)</f>
        <v>53808</v>
      </c>
      <c r="G128" s="7">
        <f t="shared" si="8"/>
        <v>56.642134998513235</v>
      </c>
      <c r="H128" s="6">
        <v>31000</v>
      </c>
      <c r="I128" s="7">
        <f t="shared" si="6"/>
        <v>62</v>
      </c>
    </row>
    <row r="129" spans="1:9" ht="17.25">
      <c r="A129" s="14">
        <v>1440</v>
      </c>
      <c r="B129" s="5" t="s">
        <v>184</v>
      </c>
      <c r="C129" s="10">
        <v>50000</v>
      </c>
      <c r="D129" s="10">
        <v>30478</v>
      </c>
      <c r="E129" s="11">
        <f t="shared" si="5"/>
        <v>60.956</v>
      </c>
      <c r="F129" s="10">
        <v>53808</v>
      </c>
      <c r="G129" s="11">
        <f t="shared" si="8"/>
        <v>56.642134998513235</v>
      </c>
      <c r="H129" s="10">
        <v>31000</v>
      </c>
      <c r="I129" s="11">
        <f t="shared" si="6"/>
        <v>62</v>
      </c>
    </row>
    <row r="130" spans="1:9" ht="17.25">
      <c r="A130" s="52" t="s">
        <v>51</v>
      </c>
      <c r="B130" s="73" t="s">
        <v>52</v>
      </c>
      <c r="C130" s="54">
        <f>SUM(C131:C132)</f>
        <v>20000</v>
      </c>
      <c r="D130" s="54">
        <f>SUM(D131:D132)</f>
        <v>2893</v>
      </c>
      <c r="E130" s="55">
        <f t="shared" si="5"/>
        <v>14.465</v>
      </c>
      <c r="F130" s="54">
        <f>SUM(F131:F132)</f>
        <v>6930</v>
      </c>
      <c r="G130" s="55">
        <f t="shared" si="8"/>
        <v>41.74603174603175</v>
      </c>
      <c r="H130" s="54">
        <f>SUM(H131:H132)</f>
        <v>3000</v>
      </c>
      <c r="I130" s="55">
        <f t="shared" si="6"/>
        <v>15</v>
      </c>
    </row>
    <row r="131" spans="1:9" ht="17.25">
      <c r="A131" s="32" t="s">
        <v>171</v>
      </c>
      <c r="B131" s="5" t="s">
        <v>185</v>
      </c>
      <c r="C131" s="10">
        <v>10000</v>
      </c>
      <c r="D131" s="10">
        <v>2893</v>
      </c>
      <c r="E131" s="11">
        <f t="shared" si="5"/>
        <v>28.93</v>
      </c>
      <c r="F131" s="10">
        <v>6930</v>
      </c>
      <c r="G131" s="11">
        <f t="shared" si="8"/>
        <v>41.74603174603175</v>
      </c>
      <c r="H131" s="10">
        <v>3000</v>
      </c>
      <c r="I131" s="11">
        <f t="shared" si="6"/>
        <v>30</v>
      </c>
    </row>
    <row r="132" spans="1:9" ht="17.25">
      <c r="A132" s="102" t="s">
        <v>172</v>
      </c>
      <c r="B132" s="5" t="s">
        <v>173</v>
      </c>
      <c r="C132" s="10">
        <v>10000</v>
      </c>
      <c r="D132" s="10">
        <v>0</v>
      </c>
      <c r="E132" s="11">
        <f t="shared" si="5"/>
        <v>0</v>
      </c>
      <c r="F132" s="10">
        <v>0</v>
      </c>
      <c r="G132" s="11">
        <v>0</v>
      </c>
      <c r="H132" s="10">
        <v>0</v>
      </c>
      <c r="I132" s="11">
        <f t="shared" si="6"/>
        <v>0</v>
      </c>
    </row>
    <row r="133" spans="1:9" ht="17.25">
      <c r="A133" s="52" t="s">
        <v>53</v>
      </c>
      <c r="B133" s="73" t="s">
        <v>54</v>
      </c>
      <c r="C133" s="54">
        <f>SUM(C134:C139)</f>
        <v>10000</v>
      </c>
      <c r="D133" s="54">
        <f>SUM(D134:D139)</f>
        <v>0</v>
      </c>
      <c r="E133" s="55">
        <f t="shared" si="5"/>
        <v>0</v>
      </c>
      <c r="F133" s="54">
        <f>SUM(F134:F139)</f>
        <v>0</v>
      </c>
      <c r="G133" s="55">
        <v>0</v>
      </c>
      <c r="H133" s="54">
        <f>SUM(H134:H139)</f>
        <v>0</v>
      </c>
      <c r="I133" s="55">
        <f t="shared" si="6"/>
        <v>0</v>
      </c>
    </row>
    <row r="134" spans="1:9" ht="17.25">
      <c r="A134" s="32" t="s">
        <v>2</v>
      </c>
      <c r="B134" s="5" t="s">
        <v>55</v>
      </c>
      <c r="C134" s="10">
        <v>0</v>
      </c>
      <c r="D134" s="10">
        <v>0</v>
      </c>
      <c r="E134" s="11">
        <v>0</v>
      </c>
      <c r="F134" s="10">
        <v>0</v>
      </c>
      <c r="G134" s="11">
        <v>0</v>
      </c>
      <c r="H134" s="10">
        <v>0</v>
      </c>
      <c r="I134" s="11">
        <v>0</v>
      </c>
    </row>
    <row r="135" spans="1:9" ht="17.25">
      <c r="A135" s="32" t="s">
        <v>4</v>
      </c>
      <c r="B135" s="5" t="s">
        <v>56</v>
      </c>
      <c r="C135" s="10">
        <v>0</v>
      </c>
      <c r="D135" s="10">
        <v>0</v>
      </c>
      <c r="E135" s="11">
        <v>0</v>
      </c>
      <c r="F135" s="10">
        <v>0</v>
      </c>
      <c r="G135" s="11">
        <v>0</v>
      </c>
      <c r="H135" s="10">
        <v>0</v>
      </c>
      <c r="I135" s="11">
        <v>0</v>
      </c>
    </row>
    <row r="136" spans="1:9" ht="17.25">
      <c r="A136" s="32" t="s">
        <v>6</v>
      </c>
      <c r="B136" s="5" t="s">
        <v>57</v>
      </c>
      <c r="C136" s="10">
        <v>0</v>
      </c>
      <c r="D136" s="10">
        <v>0</v>
      </c>
      <c r="E136" s="11">
        <v>0</v>
      </c>
      <c r="F136" s="10">
        <v>0</v>
      </c>
      <c r="G136" s="11">
        <v>0</v>
      </c>
      <c r="H136" s="10">
        <v>0</v>
      </c>
      <c r="I136" s="11">
        <v>0</v>
      </c>
    </row>
    <row r="137" spans="1:9" ht="17.25">
      <c r="A137" s="32" t="s">
        <v>10</v>
      </c>
      <c r="B137" s="5" t="s">
        <v>58</v>
      </c>
      <c r="C137" s="10">
        <v>0</v>
      </c>
      <c r="D137" s="10">
        <v>0</v>
      </c>
      <c r="E137" s="11">
        <v>0</v>
      </c>
      <c r="F137" s="10">
        <v>0</v>
      </c>
      <c r="G137" s="11">
        <v>0</v>
      </c>
      <c r="H137" s="10">
        <v>0</v>
      </c>
      <c r="I137" s="11">
        <v>0</v>
      </c>
    </row>
    <row r="138" spans="1:9" ht="17.25">
      <c r="A138" s="32" t="s">
        <v>12</v>
      </c>
      <c r="B138" s="5" t="s">
        <v>59</v>
      </c>
      <c r="C138" s="10">
        <v>10000</v>
      </c>
      <c r="D138" s="10">
        <v>0</v>
      </c>
      <c r="E138" s="11">
        <f t="shared" si="5"/>
        <v>0</v>
      </c>
      <c r="F138" s="10">
        <v>0</v>
      </c>
      <c r="G138" s="11">
        <v>0</v>
      </c>
      <c r="H138" s="10">
        <v>0</v>
      </c>
      <c r="I138" s="11">
        <f t="shared" si="6"/>
        <v>0</v>
      </c>
    </row>
    <row r="139" spans="1:9" ht="34.5">
      <c r="A139" s="33" t="s">
        <v>14</v>
      </c>
      <c r="B139" s="5" t="s">
        <v>60</v>
      </c>
      <c r="C139" s="10">
        <v>0</v>
      </c>
      <c r="D139" s="10">
        <v>0</v>
      </c>
      <c r="E139" s="11">
        <v>0</v>
      </c>
      <c r="F139" s="10">
        <v>0</v>
      </c>
      <c r="G139" s="11">
        <v>0</v>
      </c>
      <c r="H139" s="10">
        <v>0</v>
      </c>
      <c r="I139" s="11">
        <v>0</v>
      </c>
    </row>
    <row r="140" spans="1:9" ht="17.25">
      <c r="A140" s="52" t="s">
        <v>61</v>
      </c>
      <c r="B140" s="73" t="s">
        <v>62</v>
      </c>
      <c r="C140" s="54">
        <f>SUM(C141)</f>
        <v>0</v>
      </c>
      <c r="D140" s="54">
        <v>0</v>
      </c>
      <c r="E140" s="55">
        <v>0</v>
      </c>
      <c r="F140" s="54">
        <v>0</v>
      </c>
      <c r="G140" s="55">
        <v>0</v>
      </c>
      <c r="H140" s="54">
        <f>SUM(H141)</f>
        <v>0</v>
      </c>
      <c r="I140" s="55">
        <v>0</v>
      </c>
    </row>
    <row r="141" spans="1:9" ht="34.5">
      <c r="A141" s="33" t="s">
        <v>2</v>
      </c>
      <c r="B141" s="5" t="s">
        <v>71</v>
      </c>
      <c r="C141" s="10">
        <v>0</v>
      </c>
      <c r="D141" s="10">
        <v>0</v>
      </c>
      <c r="E141" s="11">
        <v>0</v>
      </c>
      <c r="F141" s="10">
        <v>0</v>
      </c>
      <c r="G141" s="11">
        <v>0</v>
      </c>
      <c r="H141" s="10">
        <v>0</v>
      </c>
      <c r="I141" s="11">
        <v>0</v>
      </c>
    </row>
    <row r="142" spans="1:9" ht="34.5">
      <c r="A142" s="74" t="s">
        <v>63</v>
      </c>
      <c r="B142" s="73" t="s">
        <v>134</v>
      </c>
      <c r="C142" s="54">
        <v>0</v>
      </c>
      <c r="D142" s="54">
        <v>0</v>
      </c>
      <c r="E142" s="55">
        <v>0</v>
      </c>
      <c r="F142" s="54">
        <v>0</v>
      </c>
      <c r="G142" s="55">
        <v>0</v>
      </c>
      <c r="H142" s="54">
        <v>0</v>
      </c>
      <c r="I142" s="55">
        <v>0</v>
      </c>
    </row>
    <row r="143" spans="1:9" ht="17.25">
      <c r="A143" s="74"/>
      <c r="B143" s="73" t="s">
        <v>147</v>
      </c>
      <c r="C143" s="54">
        <v>73000</v>
      </c>
      <c r="D143" s="54">
        <v>66097</v>
      </c>
      <c r="E143" s="55">
        <f t="shared" si="5"/>
        <v>90.54383561643836</v>
      </c>
      <c r="F143" s="54">
        <v>53025</v>
      </c>
      <c r="G143" s="55">
        <f>SUM(D143*100/F143)</f>
        <v>124.65252239509665</v>
      </c>
      <c r="H143" s="54">
        <v>89000</v>
      </c>
      <c r="I143" s="55">
        <f t="shared" si="6"/>
        <v>121.91780821917808</v>
      </c>
    </row>
    <row r="144" spans="1:9" ht="34.5">
      <c r="A144" s="52" t="s">
        <v>64</v>
      </c>
      <c r="B144" s="73" t="s">
        <v>65</v>
      </c>
      <c r="C144" s="54">
        <v>908000</v>
      </c>
      <c r="D144" s="54">
        <v>0</v>
      </c>
      <c r="E144" s="55">
        <f t="shared" si="5"/>
        <v>0</v>
      </c>
      <c r="F144" s="54">
        <v>277017</v>
      </c>
      <c r="G144" s="55">
        <f>SUM(D144*100/F144)</f>
        <v>0</v>
      </c>
      <c r="H144" s="54">
        <v>15000</v>
      </c>
      <c r="I144" s="55">
        <f t="shared" si="6"/>
        <v>1.6519823788546255</v>
      </c>
    </row>
    <row r="145" spans="1:9" ht="34.5">
      <c r="A145" s="75" t="s">
        <v>66</v>
      </c>
      <c r="B145" s="73" t="s">
        <v>67</v>
      </c>
      <c r="C145" s="54">
        <v>0</v>
      </c>
      <c r="D145" s="54">
        <v>0</v>
      </c>
      <c r="E145" s="55">
        <v>0</v>
      </c>
      <c r="F145" s="54">
        <v>0</v>
      </c>
      <c r="G145" s="55">
        <v>0</v>
      </c>
      <c r="H145" s="54">
        <v>0</v>
      </c>
      <c r="I145" s="55">
        <v>0</v>
      </c>
    </row>
    <row r="146" spans="1:9" ht="17.25">
      <c r="A146" s="43"/>
      <c r="B146" s="44" t="s">
        <v>68</v>
      </c>
      <c r="C146" s="45">
        <f>SUM(C28+C33+C91+C121+C133+C130+C140+C142+C143+C144+C145)</f>
        <v>4197000</v>
      </c>
      <c r="D146" s="45">
        <f>SUM(D28+D33+D91+D121+D130+D133+D140+D142+D143+D144+D145)</f>
        <v>1020273</v>
      </c>
      <c r="E146" s="46">
        <f>SUM(D146*100/C146)</f>
        <v>24.309578270192993</v>
      </c>
      <c r="F146" s="45">
        <f>SUM(F28+F33+F91+F121+F130+F133+F140+F142+F143+F144+F145)</f>
        <v>2606411</v>
      </c>
      <c r="G146" s="46">
        <f>SUM(D146*100/F146)</f>
        <v>39.14474731728802</v>
      </c>
      <c r="H146" s="45">
        <f>SUM(H28+H33+H91+H121+H130+H133+H140+H142+H143+H144+H145)</f>
        <v>1606000</v>
      </c>
      <c r="I146" s="46">
        <f>SUM(H146*100/C146)</f>
        <v>38.2654276864427</v>
      </c>
    </row>
    <row r="147" spans="1:9" s="83" customFormat="1" ht="69">
      <c r="A147" s="81"/>
      <c r="B147" s="82" t="s">
        <v>112</v>
      </c>
      <c r="C147" s="62">
        <f>SUM(C25-C146)</f>
        <v>76000</v>
      </c>
      <c r="D147" s="62">
        <f>SUM(D25-D146)</f>
        <v>717966</v>
      </c>
      <c r="E147" s="98">
        <f>SUM(D147*100/C147)</f>
        <v>944.6921052631579</v>
      </c>
      <c r="F147" s="62">
        <f>SUM(F25-F146)</f>
        <v>1084029</v>
      </c>
      <c r="G147" s="63">
        <f>SUM(D147*100/F147)</f>
        <v>66.23125396091802</v>
      </c>
      <c r="H147" s="62">
        <f>SUM(H25-H146)</f>
        <v>606000</v>
      </c>
      <c r="I147" s="63">
        <v>0</v>
      </c>
    </row>
  </sheetData>
  <sheetProtection/>
  <mergeCells count="2">
    <mergeCell ref="A1:C1"/>
    <mergeCell ref="A2:F2"/>
  </mergeCells>
  <printOptions/>
  <pageMargins left="0.7" right="0.7" top="0.75" bottom="0.75" header="0.3" footer="0.3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2016-10-27T14:49:19Z</cp:lastPrinted>
  <dcterms:created xsi:type="dcterms:W3CDTF">2006-09-16T00:00:00Z</dcterms:created>
  <dcterms:modified xsi:type="dcterms:W3CDTF">2020-12-01T10:00:10Z</dcterms:modified>
  <cp:category/>
  <cp:version/>
  <cp:contentType/>
  <cp:contentStatus/>
</cp:coreProperties>
</file>